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C\Desktop\"/>
    </mc:Choice>
  </mc:AlternateContent>
  <workbookProtection workbookAlgorithmName="SHA-512" workbookHashValue="oyhr/mLrx8Um3P71su8/nwFlD4W9VI2RYC/L7Rxb74gXoX3LO0mdYs021QMEf76mNVmFvCrFcgZd527JL+Pugw==" workbookSaltValue="5yKcteh55vXBYbHLmxfbMw==" workbookSpinCount="100000" lockStructure="1"/>
  <bookViews>
    <workbookView xWindow="0" yWindow="0" windowWidth="23040" windowHeight="9228" tabRatio="917" activeTab="21"/>
  </bookViews>
  <sheets>
    <sheet name="Copertina" sheetId="33" r:id="rId1"/>
    <sheet name="1-Impresa_1" sheetId="1" r:id="rId2"/>
    <sheet name="2-Impresa_1" sheetId="2" r:id="rId3"/>
    <sheet name="3-Impresa_1" sheetId="5" r:id="rId4"/>
    <sheet name="4-Impresa_1" sheetId="6" r:id="rId5"/>
    <sheet name="5-Impresa_1" sheetId="4" r:id="rId6"/>
    <sheet name="1-Impresa_2" sheetId="22" r:id="rId7"/>
    <sheet name="2-Impresa_2" sheetId="23" r:id="rId8"/>
    <sheet name="3-Impresa_2" sheetId="24" r:id="rId9"/>
    <sheet name="4-Impresa_2" sheetId="25" r:id="rId10"/>
    <sheet name="5-Impresa_2" sheetId="26" r:id="rId11"/>
    <sheet name="1-Impresa_3" sheetId="27" r:id="rId12"/>
    <sheet name="2-Impresa_3" sheetId="28" r:id="rId13"/>
    <sheet name="3-Impresa_3" sheetId="29" r:id="rId14"/>
    <sheet name="4-Impresa_3" sheetId="30" r:id="rId15"/>
    <sheet name="5-Impresa_3" sheetId="31" r:id="rId16"/>
    <sheet name="1- OdR" sheetId="17" r:id="rId17"/>
    <sheet name="2 - OdR" sheetId="18" r:id="rId18"/>
    <sheet name="3 -OdR" sheetId="21" r:id="rId19"/>
    <sheet name="WP1" sheetId="32" r:id="rId20"/>
    <sheet name="WP2" sheetId="35" r:id="rId21"/>
    <sheet name="Riep" sheetId="16" r:id="rId22"/>
    <sheet name="Elenco" sheetId="3" state="hidden" r:id="rId23"/>
    <sheet name="Foglio2" sheetId="34" state="hidden" r:id="rId24"/>
  </sheets>
  <definedNames>
    <definedName name="_ftn1" localSheetId="16">'1- OdR'!$B$76</definedName>
    <definedName name="_ftn1" localSheetId="1">'1-Impresa_1'!$B$76</definedName>
    <definedName name="_ftn1" localSheetId="6">'1-Impresa_2'!$B$76</definedName>
    <definedName name="_ftn1" localSheetId="11">'1-Impresa_3'!$B$76</definedName>
    <definedName name="_ftn1" localSheetId="21">Riep!$B$35</definedName>
    <definedName name="_ftn2" localSheetId="16">'1- OdR'!$B$77</definedName>
    <definedName name="_ftn2" localSheetId="1">'1-Impresa_1'!$B$77</definedName>
    <definedName name="_ftn2" localSheetId="6">'1-Impresa_2'!$B$77</definedName>
    <definedName name="_ftn2" localSheetId="11">'1-Impresa_3'!$B$77</definedName>
    <definedName name="_ftn2" localSheetId="21">Riep!$B$36</definedName>
    <definedName name="_ftnref1" localSheetId="16">'1- OdR'!$K$66</definedName>
    <definedName name="_ftnref1" localSheetId="1">'1-Impresa_1'!$K$66</definedName>
    <definedName name="_ftnref1" localSheetId="6">'1-Impresa_2'!$K$66</definedName>
    <definedName name="_ftnref1" localSheetId="11">'1-Impresa_3'!$K$66</definedName>
    <definedName name="_ftnref1" localSheetId="21">Riep!$H$26</definedName>
    <definedName name="_ftnref2" localSheetId="16">'1- OdR'!#REF!</definedName>
    <definedName name="_ftnref2" localSheetId="1">'1-Impresa_1'!#REF!</definedName>
    <definedName name="_ftnref2" localSheetId="6">'1-Impresa_2'!#REF!</definedName>
    <definedName name="_ftnref2" localSheetId="11">'1-Impresa_3'!#REF!</definedName>
    <definedName name="_ftnref2" localSheetId="21">Riep!#REF!</definedName>
    <definedName name="_xlnm.Print_Area" localSheetId="16">'1- OdR'!$B$2:$L$73</definedName>
    <definedName name="_xlnm.Print_Area" localSheetId="1">'1-Impresa_1'!$B$3:$L$73</definedName>
    <definedName name="_xlnm.Print_Area" localSheetId="6">'1-Impresa_2'!$B$2:$L$73</definedName>
    <definedName name="_xlnm.Print_Area" localSheetId="11">'1-Impresa_3'!$B$2:$L$73</definedName>
    <definedName name="_xlnm.Print_Area" localSheetId="17">'2 - OdR'!$B$2:$V$64</definedName>
    <definedName name="_xlnm.Print_Area" localSheetId="2">'2-Impresa_1'!$B$2:$V$64</definedName>
    <definedName name="_xlnm.Print_Area" localSheetId="7">'2-Impresa_2'!$B$2:$V$64</definedName>
    <definedName name="_xlnm.Print_Area" localSheetId="12">'2-Impresa_3'!$B$2:$V$64</definedName>
    <definedName name="_xlnm.Print_Area" localSheetId="18">'3 -OdR'!$B$2:$E$28</definedName>
    <definedName name="_xlnm.Print_Area" localSheetId="3">'3-Impresa_1'!$B$2:$D$51</definedName>
    <definedName name="_xlnm.Print_Area" localSheetId="8">'3-Impresa_2'!$B$2:$D$51</definedName>
    <definedName name="_xlnm.Print_Area" localSheetId="13">'3-Impresa_3'!$B$2:$D$51</definedName>
    <definedName name="_xlnm.Print_Area" localSheetId="4">'4-Impresa_1'!$B$3:$D$83</definedName>
    <definedName name="_xlnm.Print_Area" localSheetId="9">'4-Impresa_2'!$B$3:$D$83</definedName>
    <definedName name="_xlnm.Print_Area" localSheetId="14">'4-Impresa_3'!$B$3:$D$83</definedName>
    <definedName name="_xlnm.Print_Area" localSheetId="5">'5-Impresa_1'!$B$2:$E$28</definedName>
    <definedName name="_xlnm.Print_Area" localSheetId="10">'5-Impresa_2'!$B$2:$E$28</definedName>
    <definedName name="_xlnm.Print_Area" localSheetId="15">'5-Impresa_3'!$B$2:$E$28</definedName>
    <definedName name="_xlnm.Print_Area" localSheetId="0">Copertina!$A$3:$O$37</definedName>
    <definedName name="_xlnm.Print_Area" localSheetId="21">Riep!$B$1:$P$32</definedName>
    <definedName name="_xlnm.Print_Area" localSheetId="19">'WP1'!$B$3:$M$93</definedName>
    <definedName name="_xlnm.Print_Area" localSheetId="20">'WP2'!$A$2:$P$13</definedName>
    <definedName name="_xlnm.Print_Titles" localSheetId="17">'2 - OdR'!$2:$5</definedName>
    <definedName name="_xlnm.Print_Titles" localSheetId="2">'2-Impresa_1'!$2:$5</definedName>
    <definedName name="_xlnm.Print_Titles" localSheetId="7">'2-Impresa_2'!$2:$5</definedName>
    <definedName name="_xlnm.Print_Titles" localSheetId="12">'2-Impresa_3'!$2:$5</definedName>
    <definedName name="_xlnm.Print_Titles" localSheetId="20">'WP2'!$A:$A</definedName>
    <definedName name="UTILE_PERDITA_">'4-Impresa_1'!$C$81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5" i="17" l="1"/>
  <c r="H34" i="17"/>
  <c r="H33" i="17"/>
  <c r="H32" i="17"/>
  <c r="H31" i="17"/>
  <c r="H30" i="17"/>
  <c r="H29" i="17"/>
  <c r="H28" i="17"/>
  <c r="J28" i="17" s="1"/>
  <c r="H27" i="17"/>
  <c r="H26" i="17"/>
  <c r="H24" i="17"/>
  <c r="H23" i="17"/>
  <c r="H22" i="17"/>
  <c r="H21" i="17"/>
  <c r="H20" i="17"/>
  <c r="H19" i="17"/>
  <c r="L19" i="17" s="1"/>
  <c r="H18" i="17"/>
  <c r="H17" i="17"/>
  <c r="L17" i="17" s="1"/>
  <c r="H16" i="17"/>
  <c r="J16" i="17" s="1"/>
  <c r="H15" i="17"/>
  <c r="U21" i="18"/>
  <c r="V21" i="18" s="1"/>
  <c r="U22" i="18"/>
  <c r="U23" i="18"/>
  <c r="V23" i="18" s="1"/>
  <c r="U24" i="18"/>
  <c r="V24" i="18" s="1"/>
  <c r="U25" i="18"/>
  <c r="V25" i="18" s="1"/>
  <c r="U10" i="18"/>
  <c r="U11" i="18"/>
  <c r="V11" i="18" s="1"/>
  <c r="U12" i="18"/>
  <c r="V12" i="18" s="1"/>
  <c r="U13" i="18"/>
  <c r="U14" i="18"/>
  <c r="V14" i="18" s="1"/>
  <c r="B25" i="18"/>
  <c r="B24" i="18"/>
  <c r="B23" i="18"/>
  <c r="B22" i="18"/>
  <c r="B21" i="18"/>
  <c r="B14" i="18"/>
  <c r="B13" i="18"/>
  <c r="B12" i="18"/>
  <c r="B11" i="18"/>
  <c r="B10" i="18"/>
  <c r="J17" i="17"/>
  <c r="J18" i="17"/>
  <c r="L18" i="17"/>
  <c r="J19" i="17"/>
  <c r="J20" i="17"/>
  <c r="L20" i="17"/>
  <c r="J27" i="17"/>
  <c r="L27" i="17"/>
  <c r="J29" i="17"/>
  <c r="L29" i="17"/>
  <c r="J30" i="17"/>
  <c r="L30" i="17"/>
  <c r="J31" i="17"/>
  <c r="L31" i="17"/>
  <c r="V22" i="18" l="1"/>
  <c r="V13" i="18"/>
  <c r="L16" i="17"/>
  <c r="V10" i="18"/>
  <c r="L28" i="17"/>
  <c r="J82" i="32" l="1"/>
  <c r="J81" i="32"/>
  <c r="J80" i="32"/>
  <c r="J79" i="32"/>
  <c r="J77" i="32"/>
  <c r="J76" i="32"/>
  <c r="J75" i="32"/>
  <c r="J74" i="32"/>
  <c r="J72" i="32"/>
  <c r="J71" i="32"/>
  <c r="J70" i="32"/>
  <c r="J69" i="32"/>
  <c r="J67" i="32"/>
  <c r="J66" i="32"/>
  <c r="J65" i="32"/>
  <c r="J64" i="32"/>
  <c r="J62" i="32"/>
  <c r="J61" i="32"/>
  <c r="J60" i="32"/>
  <c r="J59" i="32"/>
  <c r="J57" i="32"/>
  <c r="J56" i="32"/>
  <c r="J55" i="32"/>
  <c r="J54" i="32"/>
  <c r="J52" i="32"/>
  <c r="J51" i="32"/>
  <c r="J50" i="32"/>
  <c r="J49" i="32"/>
  <c r="J47" i="32"/>
  <c r="J46" i="32"/>
  <c r="J45" i="32"/>
  <c r="J44" i="32"/>
  <c r="J42" i="32"/>
  <c r="J41" i="32"/>
  <c r="J40" i="32"/>
  <c r="J39" i="32"/>
  <c r="J37" i="32"/>
  <c r="J36" i="32"/>
  <c r="J35" i="32"/>
  <c r="J34" i="32"/>
  <c r="J32" i="32"/>
  <c r="J31" i="32"/>
  <c r="J30" i="32"/>
  <c r="J29" i="32"/>
  <c r="J27" i="32"/>
  <c r="J26" i="32"/>
  <c r="J25" i="32"/>
  <c r="J24" i="32"/>
  <c r="J22" i="32"/>
  <c r="J21" i="32"/>
  <c r="J20" i="32"/>
  <c r="J19" i="32"/>
  <c r="J17" i="32"/>
  <c r="J16" i="32"/>
  <c r="J15" i="32"/>
  <c r="J14" i="32"/>
  <c r="J12" i="32"/>
  <c r="J11" i="32"/>
  <c r="J10" i="32"/>
  <c r="J9" i="32"/>
  <c r="C92" i="32" l="1"/>
  <c r="C91" i="32"/>
  <c r="C90" i="32"/>
  <c r="C89" i="32"/>
  <c r="C87" i="32"/>
  <c r="C82" i="32"/>
  <c r="C67" i="32"/>
  <c r="C77" i="32"/>
  <c r="C72" i="32"/>
  <c r="C62" i="32"/>
  <c r="C57" i="32"/>
  <c r="C52" i="32"/>
  <c r="C47" i="32"/>
  <c r="C42" i="32"/>
  <c r="C37" i="32"/>
  <c r="C32" i="32"/>
  <c r="C27" i="32"/>
  <c r="C22" i="32"/>
  <c r="C17" i="32"/>
  <c r="C12" i="32"/>
  <c r="J87" i="32"/>
  <c r="I87" i="32"/>
  <c r="H87" i="32"/>
  <c r="G87" i="32"/>
  <c r="F87" i="32"/>
  <c r="E87" i="32"/>
  <c r="J86" i="32"/>
  <c r="I86" i="32"/>
  <c r="H86" i="32"/>
  <c r="G86" i="32"/>
  <c r="F86" i="32"/>
  <c r="E86" i="32"/>
  <c r="J85" i="32"/>
  <c r="I85" i="32"/>
  <c r="H85" i="32"/>
  <c r="G85" i="32"/>
  <c r="F85" i="32"/>
  <c r="E85" i="32"/>
  <c r="J84" i="32"/>
  <c r="I84" i="32"/>
  <c r="H84" i="32"/>
  <c r="G84" i="32"/>
  <c r="F84" i="32"/>
  <c r="E84" i="32"/>
  <c r="D87" i="32"/>
  <c r="D86" i="32"/>
  <c r="D85" i="32"/>
  <c r="D84" i="32"/>
  <c r="C86" i="32"/>
  <c r="C85" i="32"/>
  <c r="C84" i="32"/>
  <c r="J83" i="32"/>
  <c r="M79" i="32" s="1"/>
  <c r="I83" i="32"/>
  <c r="H83" i="32"/>
  <c r="G83" i="32"/>
  <c r="F83" i="32"/>
  <c r="E83" i="32"/>
  <c r="D83" i="32"/>
  <c r="C81" i="32"/>
  <c r="C80" i="32"/>
  <c r="C79" i="32"/>
  <c r="J78" i="32"/>
  <c r="M74" i="32" s="1"/>
  <c r="I78" i="32"/>
  <c r="H78" i="32"/>
  <c r="G78" i="32"/>
  <c r="F78" i="32"/>
  <c r="E78" i="32"/>
  <c r="D78" i="32"/>
  <c r="C76" i="32"/>
  <c r="C75" i="32"/>
  <c r="C74" i="32"/>
  <c r="J73" i="32"/>
  <c r="M69" i="32" s="1"/>
  <c r="I73" i="32"/>
  <c r="H73" i="32"/>
  <c r="G73" i="32"/>
  <c r="F73" i="32"/>
  <c r="E73" i="32"/>
  <c r="D73" i="32"/>
  <c r="C71" i="32"/>
  <c r="C70" i="32"/>
  <c r="C69" i="32"/>
  <c r="J68" i="32"/>
  <c r="M64" i="32" s="1"/>
  <c r="I68" i="32"/>
  <c r="H68" i="32"/>
  <c r="G68" i="32"/>
  <c r="F68" i="32"/>
  <c r="E68" i="32"/>
  <c r="D68" i="32"/>
  <c r="C66" i="32"/>
  <c r="C65" i="32"/>
  <c r="C64" i="32"/>
  <c r="J63" i="32"/>
  <c r="M59" i="32" s="1"/>
  <c r="I63" i="32"/>
  <c r="H63" i="32"/>
  <c r="G63" i="32"/>
  <c r="F63" i="32"/>
  <c r="E63" i="32"/>
  <c r="D63" i="32"/>
  <c r="C61" i="32"/>
  <c r="C60" i="32"/>
  <c r="C59" i="32"/>
  <c r="J58" i="32"/>
  <c r="M54" i="32" s="1"/>
  <c r="I58" i="32"/>
  <c r="H58" i="32"/>
  <c r="G58" i="32"/>
  <c r="F58" i="32"/>
  <c r="E58" i="32"/>
  <c r="D58" i="32"/>
  <c r="C56" i="32"/>
  <c r="C55" i="32"/>
  <c r="C54" i="32"/>
  <c r="J53" i="32"/>
  <c r="M49" i="32" s="1"/>
  <c r="I53" i="32"/>
  <c r="H53" i="32"/>
  <c r="G53" i="32"/>
  <c r="F53" i="32"/>
  <c r="E53" i="32"/>
  <c r="D53" i="32"/>
  <c r="C51" i="32"/>
  <c r="C50" i="32"/>
  <c r="C49" i="32"/>
  <c r="J48" i="32"/>
  <c r="M44" i="32" s="1"/>
  <c r="I48" i="32"/>
  <c r="H48" i="32"/>
  <c r="G48" i="32"/>
  <c r="F48" i="32"/>
  <c r="E48" i="32"/>
  <c r="D48" i="32"/>
  <c r="C46" i="32"/>
  <c r="C45" i="32"/>
  <c r="C44" i="32"/>
  <c r="J43" i="32"/>
  <c r="M39" i="32" s="1"/>
  <c r="I43" i="32"/>
  <c r="H43" i="32"/>
  <c r="G43" i="32"/>
  <c r="F43" i="32"/>
  <c r="E43" i="32"/>
  <c r="D43" i="32"/>
  <c r="C41" i="32"/>
  <c r="C40" i="32"/>
  <c r="C39" i="32"/>
  <c r="J38" i="32"/>
  <c r="M34" i="32" s="1"/>
  <c r="I38" i="32"/>
  <c r="H38" i="32"/>
  <c r="G38" i="32"/>
  <c r="F38" i="32"/>
  <c r="E38" i="32"/>
  <c r="D38" i="32"/>
  <c r="C36" i="32"/>
  <c r="C35" i="32"/>
  <c r="C34" i="32"/>
  <c r="J33" i="32"/>
  <c r="M29" i="32" s="1"/>
  <c r="I33" i="32"/>
  <c r="H33" i="32"/>
  <c r="G33" i="32"/>
  <c r="F33" i="32"/>
  <c r="E33" i="32"/>
  <c r="D33" i="32"/>
  <c r="C31" i="32"/>
  <c r="C30" i="32"/>
  <c r="C29" i="32"/>
  <c r="J28" i="32"/>
  <c r="M24" i="32" s="1"/>
  <c r="I28" i="32"/>
  <c r="H28" i="32"/>
  <c r="G28" i="32"/>
  <c r="F28" i="32"/>
  <c r="E28" i="32"/>
  <c r="D28" i="32"/>
  <c r="C26" i="32"/>
  <c r="C25" i="32"/>
  <c r="C24" i="32"/>
  <c r="J23" i="32"/>
  <c r="M19" i="32" s="1"/>
  <c r="I23" i="32"/>
  <c r="H23" i="32"/>
  <c r="G23" i="32"/>
  <c r="F23" i="32"/>
  <c r="E23" i="32"/>
  <c r="D23" i="32"/>
  <c r="C21" i="32"/>
  <c r="C20" i="32"/>
  <c r="C19" i="32"/>
  <c r="J18" i="32"/>
  <c r="M14" i="32" s="1"/>
  <c r="I18" i="32"/>
  <c r="H18" i="32"/>
  <c r="G18" i="32"/>
  <c r="F18" i="32"/>
  <c r="E18" i="32"/>
  <c r="D18" i="32"/>
  <c r="C16" i="32"/>
  <c r="C15" i="32"/>
  <c r="C14" i="32"/>
  <c r="C11" i="32"/>
  <c r="C10" i="32"/>
  <c r="C9" i="32"/>
  <c r="J13" i="32"/>
  <c r="M9" i="32" s="1"/>
  <c r="I13" i="32"/>
  <c r="H13" i="32"/>
  <c r="G13" i="32"/>
  <c r="F13" i="32"/>
  <c r="E13" i="32"/>
  <c r="D13" i="32"/>
  <c r="M84" i="32" l="1"/>
  <c r="G88" i="32"/>
  <c r="I88" i="32"/>
  <c r="H88" i="32"/>
  <c r="F88" i="32"/>
  <c r="E88" i="32"/>
  <c r="J88" i="32"/>
  <c r="D88" i="32"/>
  <c r="U10" i="28"/>
  <c r="U11" i="28"/>
  <c r="U12" i="28"/>
  <c r="U13" i="28"/>
  <c r="U14" i="28"/>
  <c r="U21" i="28"/>
  <c r="U22" i="28"/>
  <c r="U23" i="28"/>
  <c r="U24" i="28"/>
  <c r="U25" i="28"/>
  <c r="B21" i="28"/>
  <c r="B22" i="28"/>
  <c r="B23" i="28"/>
  <c r="B24" i="28"/>
  <c r="B25" i="28"/>
  <c r="B10" i="28"/>
  <c r="B11" i="28"/>
  <c r="B12" i="28"/>
  <c r="B13" i="28"/>
  <c r="B14" i="28"/>
  <c r="H35" i="27"/>
  <c r="H34" i="27"/>
  <c r="H33" i="27"/>
  <c r="H32" i="27"/>
  <c r="H31" i="27"/>
  <c r="L31" i="27" s="1"/>
  <c r="H30" i="27"/>
  <c r="J30" i="27" s="1"/>
  <c r="H29" i="27"/>
  <c r="L29" i="27" s="1"/>
  <c r="H28" i="27"/>
  <c r="J28" i="27" s="1"/>
  <c r="H27" i="27"/>
  <c r="J27" i="27" s="1"/>
  <c r="H26" i="27"/>
  <c r="H24" i="27"/>
  <c r="H23" i="27"/>
  <c r="H22" i="27"/>
  <c r="H21" i="27"/>
  <c r="H20" i="27"/>
  <c r="H19" i="27"/>
  <c r="J19" i="27" s="1"/>
  <c r="H18" i="27"/>
  <c r="J18" i="27" s="1"/>
  <c r="H17" i="27"/>
  <c r="J17" i="27" s="1"/>
  <c r="H16" i="27"/>
  <c r="L16" i="27" s="1"/>
  <c r="H15" i="27"/>
  <c r="H35" i="22"/>
  <c r="H34" i="22"/>
  <c r="H33" i="22"/>
  <c r="H32" i="22"/>
  <c r="H31" i="22"/>
  <c r="H30" i="22"/>
  <c r="H29" i="22"/>
  <c r="H28" i="22"/>
  <c r="H27" i="22"/>
  <c r="H24" i="22"/>
  <c r="H23" i="22"/>
  <c r="H22" i="22"/>
  <c r="H21" i="22"/>
  <c r="H20" i="22"/>
  <c r="H19" i="22"/>
  <c r="H18" i="22"/>
  <c r="H17" i="22"/>
  <c r="H16" i="22"/>
  <c r="J31" i="27"/>
  <c r="J16" i="27"/>
  <c r="J20" i="27"/>
  <c r="L20" i="27"/>
  <c r="L27" i="27" l="1"/>
  <c r="V23" i="28"/>
  <c r="V12" i="28"/>
  <c r="V25" i="28"/>
  <c r="V21" i="28"/>
  <c r="V13" i="28"/>
  <c r="V22" i="28"/>
  <c r="L19" i="27"/>
  <c r="V11" i="28"/>
  <c r="L30" i="27"/>
  <c r="V24" i="28"/>
  <c r="V14" i="28"/>
  <c r="V10" i="28"/>
  <c r="J29" i="27"/>
  <c r="L28" i="27"/>
  <c r="L18" i="27"/>
  <c r="L17" i="27"/>
  <c r="H26" i="22"/>
  <c r="H15" i="22"/>
  <c r="U21" i="23" l="1"/>
  <c r="V21" i="23" s="1"/>
  <c r="U22" i="23"/>
  <c r="V22" i="23" s="1"/>
  <c r="U23" i="23"/>
  <c r="V23" i="23" s="1"/>
  <c r="U24" i="23"/>
  <c r="V24" i="23" s="1"/>
  <c r="U25" i="23"/>
  <c r="V25" i="23" s="1"/>
  <c r="B25" i="23"/>
  <c r="B24" i="23"/>
  <c r="B23" i="23"/>
  <c r="B22" i="23"/>
  <c r="B21" i="23"/>
  <c r="U10" i="23"/>
  <c r="V10" i="23" s="1"/>
  <c r="U11" i="23"/>
  <c r="V11" i="23" s="1"/>
  <c r="U12" i="23"/>
  <c r="V12" i="23" s="1"/>
  <c r="U13" i="23"/>
  <c r="V13" i="23" s="1"/>
  <c r="U14" i="23"/>
  <c r="V14" i="23" s="1"/>
  <c r="U15" i="23"/>
  <c r="V15" i="23" s="1"/>
  <c r="B10" i="23"/>
  <c r="B11" i="23"/>
  <c r="B12" i="23"/>
  <c r="B13" i="23"/>
  <c r="B14" i="23"/>
  <c r="J27" i="22"/>
  <c r="L27" i="22"/>
  <c r="J28" i="22"/>
  <c r="L28" i="22"/>
  <c r="J29" i="22"/>
  <c r="L29" i="22"/>
  <c r="J30" i="22"/>
  <c r="L30" i="22"/>
  <c r="J31" i="22"/>
  <c r="L31" i="22"/>
  <c r="J16" i="22"/>
  <c r="L16" i="22"/>
  <c r="J17" i="22"/>
  <c r="L17" i="22"/>
  <c r="J18" i="22"/>
  <c r="L18" i="22"/>
  <c r="J19" i="22"/>
  <c r="L19" i="22"/>
  <c r="J20" i="22"/>
  <c r="L20" i="22"/>
  <c r="U22" i="2" l="1"/>
  <c r="U23" i="2"/>
  <c r="U24" i="2"/>
  <c r="U25" i="2"/>
  <c r="U26" i="2"/>
  <c r="U27" i="2"/>
  <c r="B22" i="2"/>
  <c r="B23" i="2"/>
  <c r="B24" i="2"/>
  <c r="B25" i="2"/>
  <c r="B26" i="2"/>
  <c r="U10" i="2"/>
  <c r="V10" i="2" s="1"/>
  <c r="U11" i="2"/>
  <c r="U12" i="2"/>
  <c r="U13" i="2"/>
  <c r="U14" i="2"/>
  <c r="V14" i="2" s="1"/>
  <c r="B10" i="2"/>
  <c r="B11" i="2"/>
  <c r="B12" i="2"/>
  <c r="B13" i="2"/>
  <c r="B14" i="2"/>
  <c r="H28" i="1"/>
  <c r="V22" i="2" s="1"/>
  <c r="L28" i="1"/>
  <c r="H29" i="1"/>
  <c r="J29" i="1" s="1"/>
  <c r="H30" i="1"/>
  <c r="L30" i="1" s="1"/>
  <c r="H31" i="1"/>
  <c r="J31" i="1" s="1"/>
  <c r="H32" i="1"/>
  <c r="J32" i="1"/>
  <c r="L32" i="1"/>
  <c r="H33" i="1"/>
  <c r="J33" i="1" s="1"/>
  <c r="H16" i="1"/>
  <c r="J16" i="1" s="1"/>
  <c r="H17" i="1"/>
  <c r="J17" i="1" s="1"/>
  <c r="L17" i="1"/>
  <c r="H18" i="1"/>
  <c r="L18" i="1" s="1"/>
  <c r="J18" i="1"/>
  <c r="H19" i="1"/>
  <c r="L19" i="1" s="1"/>
  <c r="J19" i="1"/>
  <c r="H20" i="1"/>
  <c r="J20" i="1"/>
  <c r="L20" i="1"/>
  <c r="L29" i="1" l="1"/>
  <c r="V12" i="2"/>
  <c r="V23" i="2"/>
  <c r="V25" i="2"/>
  <c r="L31" i="1"/>
  <c r="J28" i="1"/>
  <c r="V13" i="2"/>
  <c r="V24" i="2"/>
  <c r="V27" i="2"/>
  <c r="J30" i="1"/>
  <c r="V11" i="2"/>
  <c r="V26" i="2"/>
  <c r="L33" i="1"/>
  <c r="L16" i="1"/>
  <c r="H35" i="1"/>
  <c r="H34" i="1"/>
  <c r="H27" i="1"/>
  <c r="H26" i="1"/>
  <c r="H24" i="1"/>
  <c r="H23" i="1"/>
  <c r="H22" i="1"/>
  <c r="H21" i="1"/>
  <c r="H15" i="1"/>
  <c r="F8" i="16" l="1"/>
  <c r="F7" i="16" l="1"/>
  <c r="F6" i="16"/>
  <c r="F5" i="16"/>
  <c r="U52" i="18"/>
  <c r="V52" i="18" s="1"/>
  <c r="U53" i="18"/>
  <c r="V53" i="18" s="1"/>
  <c r="U54" i="18"/>
  <c r="V54" i="18" s="1"/>
  <c r="U52" i="28"/>
  <c r="V52" i="28" s="1"/>
  <c r="U53" i="28"/>
  <c r="V53" i="28" s="1"/>
  <c r="U54" i="28"/>
  <c r="V54" i="28" s="1"/>
  <c r="U52" i="2"/>
  <c r="V52" i="2" s="1"/>
  <c r="U53" i="2"/>
  <c r="V53" i="2" s="1"/>
  <c r="U54" i="2"/>
  <c r="V54" i="2" s="1"/>
  <c r="U52" i="23"/>
  <c r="V52" i="23" s="1"/>
  <c r="U53" i="23"/>
  <c r="V53" i="23" s="1"/>
  <c r="U54" i="23"/>
  <c r="V54" i="23" s="1"/>
  <c r="F9" i="16"/>
  <c r="B7" i="18" l="1"/>
  <c r="B8" i="18"/>
  <c r="B9" i="18"/>
  <c r="B15" i="18"/>
  <c r="B16" i="18"/>
  <c r="B17" i="18"/>
  <c r="B18" i="18"/>
  <c r="B19" i="18"/>
  <c r="B20"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30" i="16"/>
  <c r="B29" i="16"/>
  <c r="B28" i="16"/>
  <c r="B27" i="16"/>
  <c r="D77" i="30"/>
  <c r="C77" i="30"/>
  <c r="D72" i="30"/>
  <c r="C72" i="30"/>
  <c r="D65" i="30"/>
  <c r="C65" i="30"/>
  <c r="D59" i="30"/>
  <c r="C59" i="30"/>
  <c r="D45" i="30"/>
  <c r="C45" i="30"/>
  <c r="D33" i="30"/>
  <c r="C33" i="30"/>
  <c r="D27" i="30"/>
  <c r="C27" i="30"/>
  <c r="D15" i="30"/>
  <c r="D16" i="30" s="1"/>
  <c r="C15" i="30"/>
  <c r="C16" i="30" s="1"/>
  <c r="D48" i="29"/>
  <c r="C48" i="29"/>
  <c r="D42" i="29"/>
  <c r="C42" i="29"/>
  <c r="D24" i="29"/>
  <c r="D27" i="29" s="1"/>
  <c r="C24" i="29"/>
  <c r="C27" i="29" s="1"/>
  <c r="D16" i="29"/>
  <c r="C16" i="29"/>
  <c r="D12" i="29"/>
  <c r="C12" i="29"/>
  <c r="G58" i="28"/>
  <c r="U55" i="28"/>
  <c r="V55" i="28" s="1"/>
  <c r="B55" i="28"/>
  <c r="B54" i="28"/>
  <c r="B53" i="28"/>
  <c r="B52" i="28"/>
  <c r="U51" i="28"/>
  <c r="V51" i="28" s="1"/>
  <c r="B51" i="28"/>
  <c r="T50" i="28"/>
  <c r="S50" i="28"/>
  <c r="R50" i="28"/>
  <c r="Q50" i="28"/>
  <c r="P50" i="28"/>
  <c r="O50" i="28"/>
  <c r="N50" i="28"/>
  <c r="M50" i="28"/>
  <c r="L50" i="28"/>
  <c r="K50" i="28"/>
  <c r="J50" i="28"/>
  <c r="I50" i="28"/>
  <c r="H50" i="28"/>
  <c r="G50" i="28"/>
  <c r="F50" i="28"/>
  <c r="E50" i="28"/>
  <c r="D50" i="28"/>
  <c r="C50" i="28"/>
  <c r="B50" i="28"/>
  <c r="U49" i="28"/>
  <c r="B49" i="28"/>
  <c r="T48" i="28"/>
  <c r="S48" i="28"/>
  <c r="R48" i="28"/>
  <c r="Q48" i="28"/>
  <c r="P48" i="28"/>
  <c r="O48" i="28"/>
  <c r="N48" i="28"/>
  <c r="M48" i="28"/>
  <c r="L48" i="28"/>
  <c r="K48" i="28"/>
  <c r="J48" i="28"/>
  <c r="I48" i="28"/>
  <c r="H48" i="28"/>
  <c r="G48" i="28"/>
  <c r="F48" i="28"/>
  <c r="E48" i="28"/>
  <c r="D48" i="28"/>
  <c r="C48" i="28"/>
  <c r="B48" i="28"/>
  <c r="U47" i="28"/>
  <c r="V47" i="28" s="1"/>
  <c r="B47" i="28"/>
  <c r="U46" i="28"/>
  <c r="V46" i="28" s="1"/>
  <c r="B46" i="28"/>
  <c r="U45" i="28"/>
  <c r="V45" i="28" s="1"/>
  <c r="B45" i="28"/>
  <c r="U44" i="28"/>
  <c r="V44" i="28" s="1"/>
  <c r="B44" i="28"/>
  <c r="U43" i="28"/>
  <c r="V43" i="28" s="1"/>
  <c r="B43" i="28"/>
  <c r="T42" i="28"/>
  <c r="S42" i="28"/>
  <c r="R42" i="28"/>
  <c r="Q42" i="28"/>
  <c r="P42" i="28"/>
  <c r="O42" i="28"/>
  <c r="N42" i="28"/>
  <c r="M42" i="28"/>
  <c r="L42" i="28"/>
  <c r="K42" i="28"/>
  <c r="J42" i="28"/>
  <c r="I42" i="28"/>
  <c r="H42" i="28"/>
  <c r="G42" i="28"/>
  <c r="F42" i="28"/>
  <c r="E42" i="28"/>
  <c r="D42" i="28"/>
  <c r="C42" i="28"/>
  <c r="B42" i="28"/>
  <c r="U41" i="28"/>
  <c r="V41" i="28" s="1"/>
  <c r="B41" i="28"/>
  <c r="U40" i="28"/>
  <c r="V40" i="28" s="1"/>
  <c r="B40" i="28"/>
  <c r="U39" i="28"/>
  <c r="V39" i="28" s="1"/>
  <c r="B39" i="28"/>
  <c r="U38" i="28"/>
  <c r="V38" i="28" s="1"/>
  <c r="B38" i="28"/>
  <c r="U37" i="28"/>
  <c r="V37" i="28" s="1"/>
  <c r="B37" i="28"/>
  <c r="T36" i="28"/>
  <c r="S36" i="28"/>
  <c r="R36" i="28"/>
  <c r="Q36" i="28"/>
  <c r="P36" i="28"/>
  <c r="O36" i="28"/>
  <c r="N36" i="28"/>
  <c r="M36" i="28"/>
  <c r="L36" i="28"/>
  <c r="K36" i="28"/>
  <c r="J36" i="28"/>
  <c r="I36" i="28"/>
  <c r="H36" i="28"/>
  <c r="G36" i="28"/>
  <c r="F36" i="28"/>
  <c r="E36" i="28"/>
  <c r="D36" i="28"/>
  <c r="C36" i="28"/>
  <c r="B36" i="28"/>
  <c r="U35" i="28"/>
  <c r="V35" i="28" s="1"/>
  <c r="B35" i="28"/>
  <c r="U34" i="28"/>
  <c r="V34" i="28" s="1"/>
  <c r="B34" i="28"/>
  <c r="U33" i="28"/>
  <c r="V33" i="28" s="1"/>
  <c r="B33" i="28"/>
  <c r="U32" i="28"/>
  <c r="V32" i="28" s="1"/>
  <c r="B32" i="28"/>
  <c r="U31" i="28"/>
  <c r="V31" i="28" s="1"/>
  <c r="B31" i="28"/>
  <c r="T30" i="28"/>
  <c r="S30" i="28"/>
  <c r="R30" i="28"/>
  <c r="Q30" i="28"/>
  <c r="P30" i="28"/>
  <c r="O30" i="28"/>
  <c r="N30" i="28"/>
  <c r="M30" i="28"/>
  <c r="L30" i="28"/>
  <c r="K30" i="28"/>
  <c r="J30" i="28"/>
  <c r="I30" i="28"/>
  <c r="H30" i="28"/>
  <c r="G30" i="28"/>
  <c r="F30" i="28"/>
  <c r="E30" i="28"/>
  <c r="D30" i="28"/>
  <c r="C30" i="28"/>
  <c r="B30" i="28"/>
  <c r="U29" i="28"/>
  <c r="V29" i="28" s="1"/>
  <c r="B29" i="28"/>
  <c r="U28" i="28"/>
  <c r="V28" i="28" s="1"/>
  <c r="B28" i="28"/>
  <c r="U27" i="28"/>
  <c r="V27" i="28" s="1"/>
  <c r="B27" i="28"/>
  <c r="U26" i="28"/>
  <c r="V26" i="28" s="1"/>
  <c r="B26" i="28"/>
  <c r="U20" i="28"/>
  <c r="V20" i="28" s="1"/>
  <c r="B20" i="28"/>
  <c r="T19" i="28"/>
  <c r="S19" i="28"/>
  <c r="S7" i="28" s="1"/>
  <c r="R19" i="28"/>
  <c r="Q19" i="28"/>
  <c r="P19" i="28"/>
  <c r="O19" i="28"/>
  <c r="N19" i="28"/>
  <c r="M19" i="28"/>
  <c r="L19" i="28"/>
  <c r="K19" i="28"/>
  <c r="K7" i="28" s="1"/>
  <c r="J19" i="28"/>
  <c r="I19" i="28"/>
  <c r="H19" i="28"/>
  <c r="G19" i="28"/>
  <c r="F19" i="28"/>
  <c r="E19" i="28"/>
  <c r="D19" i="28"/>
  <c r="C19" i="28"/>
  <c r="C7" i="28" s="1"/>
  <c r="B19" i="28"/>
  <c r="U18" i="28"/>
  <c r="V18" i="28" s="1"/>
  <c r="B18" i="28"/>
  <c r="U17" i="28"/>
  <c r="V17" i="28" s="1"/>
  <c r="B17" i="28"/>
  <c r="U16" i="28"/>
  <c r="V16" i="28" s="1"/>
  <c r="B16" i="28"/>
  <c r="U15" i="28"/>
  <c r="V15" i="28" s="1"/>
  <c r="B15" i="28"/>
  <c r="U9" i="28"/>
  <c r="V9" i="28" s="1"/>
  <c r="B9" i="28"/>
  <c r="T8" i="28"/>
  <c r="S8" i="28"/>
  <c r="R8" i="28"/>
  <c r="Q8" i="28"/>
  <c r="P8" i="28"/>
  <c r="P7" i="28" s="1"/>
  <c r="O8" i="28"/>
  <c r="N8" i="28"/>
  <c r="N7" i="28" s="1"/>
  <c r="M8" i="28"/>
  <c r="L8" i="28"/>
  <c r="K8" i="28"/>
  <c r="J8" i="28"/>
  <c r="I8" i="28"/>
  <c r="H8" i="28"/>
  <c r="H7" i="28" s="1"/>
  <c r="G8" i="28"/>
  <c r="F8" i="28"/>
  <c r="E8" i="28"/>
  <c r="D8" i="28"/>
  <c r="C8" i="28"/>
  <c r="B8" i="28"/>
  <c r="B7" i="28"/>
  <c r="E72" i="27"/>
  <c r="E71" i="27"/>
  <c r="E70" i="27"/>
  <c r="E69" i="27"/>
  <c r="F68" i="27"/>
  <c r="B68" i="27"/>
  <c r="C66" i="27"/>
  <c r="B66" i="27"/>
  <c r="L61" i="27"/>
  <c r="J61" i="27"/>
  <c r="L60" i="27"/>
  <c r="J60" i="27"/>
  <c r="L59" i="27"/>
  <c r="J59" i="27"/>
  <c r="L58" i="27"/>
  <c r="J58" i="27"/>
  <c r="L57" i="27"/>
  <c r="J57" i="27"/>
  <c r="I56" i="27"/>
  <c r="H56" i="27"/>
  <c r="J56" i="27" s="1"/>
  <c r="I54" i="27"/>
  <c r="L53" i="27"/>
  <c r="J53" i="27"/>
  <c r="L52" i="27"/>
  <c r="J52" i="27"/>
  <c r="L51" i="27"/>
  <c r="J51" i="27"/>
  <c r="L50" i="27"/>
  <c r="J50" i="27"/>
  <c r="L49" i="27"/>
  <c r="J49" i="27"/>
  <c r="I48" i="27"/>
  <c r="H48" i="27"/>
  <c r="L47" i="27"/>
  <c r="J47" i="27"/>
  <c r="L46" i="27"/>
  <c r="J46" i="27"/>
  <c r="L45" i="27"/>
  <c r="J45" i="27"/>
  <c r="J44" i="27"/>
  <c r="H42" i="27"/>
  <c r="L43" i="27"/>
  <c r="J43" i="27"/>
  <c r="I42" i="27"/>
  <c r="L41" i="27"/>
  <c r="J41" i="27"/>
  <c r="L40" i="27"/>
  <c r="J40" i="27"/>
  <c r="L39" i="27"/>
  <c r="J39" i="27"/>
  <c r="L38" i="27"/>
  <c r="J38" i="27"/>
  <c r="J37" i="27"/>
  <c r="L37" i="27"/>
  <c r="I36" i="27"/>
  <c r="L35" i="27"/>
  <c r="J35" i="27"/>
  <c r="L34" i="27"/>
  <c r="J34" i="27"/>
  <c r="L33" i="27"/>
  <c r="J33" i="27"/>
  <c r="L32" i="27"/>
  <c r="J32" i="27"/>
  <c r="L26" i="27"/>
  <c r="J26" i="27"/>
  <c r="I25" i="27"/>
  <c r="H25" i="27"/>
  <c r="L24" i="27"/>
  <c r="J24" i="27"/>
  <c r="L23" i="27"/>
  <c r="J23" i="27"/>
  <c r="L22" i="27"/>
  <c r="J22" i="27"/>
  <c r="L21" i="27"/>
  <c r="J21" i="27"/>
  <c r="L15" i="27"/>
  <c r="J15" i="27"/>
  <c r="I14" i="27"/>
  <c r="I13" i="27" s="1"/>
  <c r="H14" i="27"/>
  <c r="H13" i="27" s="1"/>
  <c r="F8" i="27"/>
  <c r="E68" i="27" s="1"/>
  <c r="D8" i="27"/>
  <c r="D77" i="25"/>
  <c r="C77" i="25"/>
  <c r="D72" i="25"/>
  <c r="C72" i="25"/>
  <c r="D65" i="25"/>
  <c r="C65" i="25"/>
  <c r="D59" i="25"/>
  <c r="C59" i="25"/>
  <c r="D45" i="25"/>
  <c r="C45" i="25"/>
  <c r="D33" i="25"/>
  <c r="C33" i="25"/>
  <c r="D27" i="25"/>
  <c r="C27" i="25"/>
  <c r="D15" i="25"/>
  <c r="D16" i="25" s="1"/>
  <c r="C15" i="25"/>
  <c r="C16" i="25" s="1"/>
  <c r="D48" i="24"/>
  <c r="C48" i="24"/>
  <c r="D42" i="24"/>
  <c r="C42" i="24"/>
  <c r="D24" i="24"/>
  <c r="D27" i="24" s="1"/>
  <c r="C24" i="24"/>
  <c r="C27" i="24" s="1"/>
  <c r="D16" i="24"/>
  <c r="C16" i="24"/>
  <c r="D12" i="24"/>
  <c r="C12" i="24"/>
  <c r="G58" i="23"/>
  <c r="U55" i="23"/>
  <c r="V55" i="23" s="1"/>
  <c r="B55" i="23"/>
  <c r="B54" i="23"/>
  <c r="B53" i="23"/>
  <c r="B52" i="23"/>
  <c r="U51" i="23"/>
  <c r="V51" i="23" s="1"/>
  <c r="B51" i="23"/>
  <c r="T50" i="23"/>
  <c r="S50" i="23"/>
  <c r="R50" i="23"/>
  <c r="Q50" i="23"/>
  <c r="P50" i="23"/>
  <c r="O50" i="23"/>
  <c r="N50" i="23"/>
  <c r="M50" i="23"/>
  <c r="L50" i="23"/>
  <c r="K50" i="23"/>
  <c r="J50" i="23"/>
  <c r="I50" i="23"/>
  <c r="H50" i="23"/>
  <c r="G50" i="23"/>
  <c r="F50" i="23"/>
  <c r="E50" i="23"/>
  <c r="D50" i="23"/>
  <c r="C50" i="23"/>
  <c r="B50" i="23"/>
  <c r="U49" i="23"/>
  <c r="B49" i="23"/>
  <c r="T48" i="23"/>
  <c r="S48" i="23"/>
  <c r="R48" i="23"/>
  <c r="Q48" i="23"/>
  <c r="P48" i="23"/>
  <c r="O48" i="23"/>
  <c r="N48" i="23"/>
  <c r="M48" i="23"/>
  <c r="L48" i="23"/>
  <c r="K48" i="23"/>
  <c r="J48" i="23"/>
  <c r="I48" i="23"/>
  <c r="H48" i="23"/>
  <c r="G48" i="23"/>
  <c r="F48" i="23"/>
  <c r="E48" i="23"/>
  <c r="D48" i="23"/>
  <c r="C48" i="23"/>
  <c r="B48" i="23"/>
  <c r="U47" i="23"/>
  <c r="V47" i="23" s="1"/>
  <c r="B47" i="23"/>
  <c r="U46" i="23"/>
  <c r="V46" i="23" s="1"/>
  <c r="B46" i="23"/>
  <c r="U45" i="23"/>
  <c r="V45" i="23" s="1"/>
  <c r="B45" i="23"/>
  <c r="U44" i="23"/>
  <c r="V44" i="23" s="1"/>
  <c r="B44" i="23"/>
  <c r="U43" i="23"/>
  <c r="V43" i="23" s="1"/>
  <c r="B43" i="23"/>
  <c r="T42" i="23"/>
  <c r="S42" i="23"/>
  <c r="R42" i="23"/>
  <c r="Q42" i="23"/>
  <c r="P42" i="23"/>
  <c r="O42" i="23"/>
  <c r="N42" i="23"/>
  <c r="M42" i="23"/>
  <c r="L42" i="23"/>
  <c r="K42" i="23"/>
  <c r="J42" i="23"/>
  <c r="I42" i="23"/>
  <c r="H42" i="23"/>
  <c r="G42" i="23"/>
  <c r="F42" i="23"/>
  <c r="E42" i="23"/>
  <c r="D42" i="23"/>
  <c r="C42" i="23"/>
  <c r="B42" i="23"/>
  <c r="U41" i="23"/>
  <c r="V41" i="23" s="1"/>
  <c r="B41" i="23"/>
  <c r="U40" i="23"/>
  <c r="V40" i="23" s="1"/>
  <c r="B40" i="23"/>
  <c r="U39" i="23"/>
  <c r="V39" i="23" s="1"/>
  <c r="B39" i="23"/>
  <c r="U38" i="23"/>
  <c r="V38" i="23" s="1"/>
  <c r="B38" i="23"/>
  <c r="U37" i="23"/>
  <c r="V37" i="23" s="1"/>
  <c r="B37" i="23"/>
  <c r="T36" i="23"/>
  <c r="S36" i="23"/>
  <c r="R36" i="23"/>
  <c r="Q36" i="23"/>
  <c r="P36" i="23"/>
  <c r="O36" i="23"/>
  <c r="N36" i="23"/>
  <c r="M36" i="23"/>
  <c r="L36" i="23"/>
  <c r="K36" i="23"/>
  <c r="J36" i="23"/>
  <c r="I36" i="23"/>
  <c r="H36" i="23"/>
  <c r="G36" i="23"/>
  <c r="F36" i="23"/>
  <c r="E36" i="23"/>
  <c r="D36" i="23"/>
  <c r="C36" i="23"/>
  <c r="B36" i="23"/>
  <c r="U35" i="23"/>
  <c r="V35" i="23" s="1"/>
  <c r="B35" i="23"/>
  <c r="U34" i="23"/>
  <c r="V34" i="23" s="1"/>
  <c r="B34" i="23"/>
  <c r="U33" i="23"/>
  <c r="V33" i="23" s="1"/>
  <c r="B33" i="23"/>
  <c r="U32" i="23"/>
  <c r="V32" i="23" s="1"/>
  <c r="B32" i="23"/>
  <c r="U31" i="23"/>
  <c r="V31" i="23" s="1"/>
  <c r="B31" i="23"/>
  <c r="T30" i="23"/>
  <c r="S30" i="23"/>
  <c r="R30" i="23"/>
  <c r="Q30" i="23"/>
  <c r="P30" i="23"/>
  <c r="O30" i="23"/>
  <c r="N30" i="23"/>
  <c r="M30" i="23"/>
  <c r="L30" i="23"/>
  <c r="K30" i="23"/>
  <c r="J30" i="23"/>
  <c r="I30" i="23"/>
  <c r="H30" i="23"/>
  <c r="G30" i="23"/>
  <c r="F30" i="23"/>
  <c r="E30" i="23"/>
  <c r="D30" i="23"/>
  <c r="C30" i="23"/>
  <c r="B30" i="23"/>
  <c r="U29" i="23"/>
  <c r="V29" i="23" s="1"/>
  <c r="B29" i="23"/>
  <c r="U28" i="23"/>
  <c r="V28" i="23" s="1"/>
  <c r="B28" i="23"/>
  <c r="U27" i="23"/>
  <c r="V27" i="23" s="1"/>
  <c r="B27" i="23"/>
  <c r="U26" i="23"/>
  <c r="V26" i="23" s="1"/>
  <c r="B26" i="23"/>
  <c r="C19" i="23"/>
  <c r="B20" i="23"/>
  <c r="T19" i="23"/>
  <c r="S19" i="23"/>
  <c r="R19" i="23"/>
  <c r="Q19" i="23"/>
  <c r="P19" i="23"/>
  <c r="O19" i="23"/>
  <c r="N19" i="23"/>
  <c r="M19" i="23"/>
  <c r="L19" i="23"/>
  <c r="K19" i="23"/>
  <c r="J19" i="23"/>
  <c r="I19" i="23"/>
  <c r="H19" i="23"/>
  <c r="G19" i="23"/>
  <c r="F19" i="23"/>
  <c r="E19" i="23"/>
  <c r="D19" i="23"/>
  <c r="B19" i="23"/>
  <c r="U18" i="23"/>
  <c r="V18" i="23" s="1"/>
  <c r="B18" i="23"/>
  <c r="U17" i="23"/>
  <c r="V17" i="23" s="1"/>
  <c r="B17" i="23"/>
  <c r="U16" i="23"/>
  <c r="V16" i="23" s="1"/>
  <c r="B16" i="23"/>
  <c r="B15" i="23"/>
  <c r="U9" i="23"/>
  <c r="V9" i="23" s="1"/>
  <c r="B9" i="23"/>
  <c r="T8" i="23"/>
  <c r="S8" i="23"/>
  <c r="R8" i="23"/>
  <c r="Q8" i="23"/>
  <c r="P8" i="23"/>
  <c r="O8" i="23"/>
  <c r="N8" i="23"/>
  <c r="M8" i="23"/>
  <c r="L8" i="23"/>
  <c r="K8" i="23"/>
  <c r="J8" i="23"/>
  <c r="I8" i="23"/>
  <c r="H8" i="23"/>
  <c r="G8" i="23"/>
  <c r="F8" i="23"/>
  <c r="E8" i="23"/>
  <c r="D8" i="23"/>
  <c r="C8" i="23"/>
  <c r="B8" i="23"/>
  <c r="B7" i="23"/>
  <c r="E72" i="22"/>
  <c r="E71" i="22"/>
  <c r="E70" i="22"/>
  <c r="E69" i="22"/>
  <c r="F68" i="22"/>
  <c r="B68" i="22"/>
  <c r="C66" i="22"/>
  <c r="B66" i="22"/>
  <c r="L61" i="22"/>
  <c r="J61" i="22"/>
  <c r="L60" i="22"/>
  <c r="J60" i="22"/>
  <c r="L59" i="22"/>
  <c r="J59" i="22"/>
  <c r="L58" i="22"/>
  <c r="J58" i="22"/>
  <c r="L57" i="22"/>
  <c r="J57" i="22"/>
  <c r="I56" i="22"/>
  <c r="H56" i="22"/>
  <c r="I54" i="22"/>
  <c r="L53" i="22"/>
  <c r="J53" i="22"/>
  <c r="L52" i="22"/>
  <c r="J52" i="22"/>
  <c r="L51" i="22"/>
  <c r="J51" i="22"/>
  <c r="L50" i="22"/>
  <c r="J50" i="22"/>
  <c r="L49" i="22"/>
  <c r="J49" i="22"/>
  <c r="I48" i="22"/>
  <c r="H48" i="22"/>
  <c r="L47" i="22"/>
  <c r="J47" i="22"/>
  <c r="L46" i="22"/>
  <c r="J46" i="22"/>
  <c r="L45" i="22"/>
  <c r="J45" i="22"/>
  <c r="L44" i="22"/>
  <c r="J44" i="22"/>
  <c r="H42" i="22"/>
  <c r="L43" i="22"/>
  <c r="J43" i="22"/>
  <c r="I42" i="22"/>
  <c r="L41" i="22"/>
  <c r="J41" i="22"/>
  <c r="L40" i="22"/>
  <c r="J40" i="22"/>
  <c r="L39" i="22"/>
  <c r="J39" i="22"/>
  <c r="L38" i="22"/>
  <c r="J38" i="22"/>
  <c r="L37" i="22"/>
  <c r="J37" i="22"/>
  <c r="I36" i="22"/>
  <c r="H36" i="22"/>
  <c r="L35" i="22"/>
  <c r="J35" i="22"/>
  <c r="L34" i="22"/>
  <c r="J34" i="22"/>
  <c r="L33" i="22"/>
  <c r="J33" i="22"/>
  <c r="L32" i="22"/>
  <c r="J32" i="22"/>
  <c r="L26" i="22"/>
  <c r="J26" i="22"/>
  <c r="I25" i="22"/>
  <c r="H25" i="22"/>
  <c r="L24" i="22"/>
  <c r="J24" i="22"/>
  <c r="L23" i="22"/>
  <c r="J23" i="22"/>
  <c r="L22" i="22"/>
  <c r="J22" i="22"/>
  <c r="L21" i="22"/>
  <c r="J21" i="22"/>
  <c r="L15" i="22"/>
  <c r="J15" i="22"/>
  <c r="I14" i="22"/>
  <c r="H14" i="22"/>
  <c r="F8" i="22"/>
  <c r="E68" i="22" s="1"/>
  <c r="D8" i="22"/>
  <c r="B7" i="2"/>
  <c r="B8" i="2"/>
  <c r="B9" i="2"/>
  <c r="B15" i="2"/>
  <c r="B16" i="2"/>
  <c r="B17" i="2"/>
  <c r="B18" i="2"/>
  <c r="B19" i="2"/>
  <c r="B20" i="2"/>
  <c r="B21"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E7" i="23" l="1"/>
  <c r="I7" i="23"/>
  <c r="I6" i="23" s="1"/>
  <c r="M7" i="23"/>
  <c r="M6" i="23" s="1"/>
  <c r="Q7" i="23"/>
  <c r="Q6" i="23" s="1"/>
  <c r="G7" i="23"/>
  <c r="G6" i="23" s="1"/>
  <c r="K7" i="23"/>
  <c r="K6" i="23" s="1"/>
  <c r="O7" i="23"/>
  <c r="O6" i="23" s="1"/>
  <c r="S7" i="23"/>
  <c r="S6" i="23" s="1"/>
  <c r="C38" i="30"/>
  <c r="J42" i="22"/>
  <c r="D7" i="23"/>
  <c r="D6" i="23" s="1"/>
  <c r="H7" i="23"/>
  <c r="H6" i="23" s="1"/>
  <c r="L7" i="23"/>
  <c r="P7" i="23"/>
  <c r="P6" i="23" s="1"/>
  <c r="T7" i="23"/>
  <c r="T6" i="23" s="1"/>
  <c r="C18" i="24"/>
  <c r="C29" i="24" s="1"/>
  <c r="B51" i="24" s="1"/>
  <c r="D50" i="24"/>
  <c r="I7" i="28"/>
  <c r="I6" i="28" s="1"/>
  <c r="Q7" i="28"/>
  <c r="Q6" i="28" s="1"/>
  <c r="J48" i="27"/>
  <c r="D50" i="29"/>
  <c r="D78" i="30"/>
  <c r="U36" i="23"/>
  <c r="V36" i="23" s="1"/>
  <c r="J25" i="27"/>
  <c r="F7" i="28"/>
  <c r="F6" i="28" s="1"/>
  <c r="U30" i="28"/>
  <c r="U50" i="28"/>
  <c r="V50" i="28" s="1"/>
  <c r="C18" i="29"/>
  <c r="C29" i="29" s="1"/>
  <c r="D78" i="25"/>
  <c r="C78" i="25"/>
  <c r="D66" i="25"/>
  <c r="C38" i="25"/>
  <c r="C39" i="25" s="1"/>
  <c r="C50" i="24"/>
  <c r="J7" i="23"/>
  <c r="J6" i="23" s="1"/>
  <c r="R7" i="23"/>
  <c r="R6" i="23" s="1"/>
  <c r="J56" i="22"/>
  <c r="J48" i="22"/>
  <c r="J36" i="22"/>
  <c r="J14" i="22"/>
  <c r="C78" i="30"/>
  <c r="C39" i="30"/>
  <c r="D66" i="30"/>
  <c r="C66" i="25"/>
  <c r="D38" i="25"/>
  <c r="D39" i="25" s="1"/>
  <c r="C50" i="29"/>
  <c r="D18" i="24"/>
  <c r="D29" i="24" s="1"/>
  <c r="J42" i="27"/>
  <c r="I12" i="27"/>
  <c r="C6" i="31" s="1"/>
  <c r="U48" i="23"/>
  <c r="U19" i="23"/>
  <c r="V19" i="23" s="1"/>
  <c r="F7" i="23"/>
  <c r="F6" i="23" s="1"/>
  <c r="N7" i="23"/>
  <c r="N6" i="23" s="1"/>
  <c r="J25" i="22"/>
  <c r="C68" i="22"/>
  <c r="J69" i="22" s="1"/>
  <c r="D28" i="16"/>
  <c r="H13" i="22"/>
  <c r="C68" i="27"/>
  <c r="J69" i="27" s="1"/>
  <c r="D29" i="16"/>
  <c r="U50" i="23"/>
  <c r="V50" i="23" s="1"/>
  <c r="U42" i="23"/>
  <c r="V42" i="23" s="1"/>
  <c r="L6" i="23"/>
  <c r="E6" i="23"/>
  <c r="U30" i="23"/>
  <c r="V30" i="23" s="1"/>
  <c r="C66" i="30"/>
  <c r="D38" i="30"/>
  <c r="D39" i="30" s="1"/>
  <c r="D18" i="29"/>
  <c r="D29" i="29" s="1"/>
  <c r="B51" i="29" s="1"/>
  <c r="U48" i="28"/>
  <c r="C6" i="28"/>
  <c r="C60" i="28" s="1"/>
  <c r="K6" i="28"/>
  <c r="S6" i="28"/>
  <c r="U42" i="28"/>
  <c r="V42" i="28" s="1"/>
  <c r="N6" i="28"/>
  <c r="U36" i="28"/>
  <c r="V36" i="28" s="1"/>
  <c r="J7" i="28"/>
  <c r="J6" i="28" s="1"/>
  <c r="R7" i="28"/>
  <c r="R6" i="28" s="1"/>
  <c r="U19" i="28"/>
  <c r="V19" i="28" s="1"/>
  <c r="D7" i="28"/>
  <c r="D6" i="28" s="1"/>
  <c r="L7" i="28"/>
  <c r="L6" i="28" s="1"/>
  <c r="T7" i="28"/>
  <c r="T6" i="28" s="1"/>
  <c r="M7" i="28"/>
  <c r="M6" i="28" s="1"/>
  <c r="H6" i="28"/>
  <c r="P6" i="28"/>
  <c r="U8" i="28"/>
  <c r="V8" i="28" s="1"/>
  <c r="G7" i="28"/>
  <c r="G6" i="28" s="1"/>
  <c r="O7" i="28"/>
  <c r="O6" i="28" s="1"/>
  <c r="J14" i="27"/>
  <c r="H36" i="27"/>
  <c r="J36" i="27" s="1"/>
  <c r="J13" i="27"/>
  <c r="L44" i="27"/>
  <c r="H55" i="27"/>
  <c r="V49" i="28" s="1"/>
  <c r="E7" i="28"/>
  <c r="E6" i="28" s="1"/>
  <c r="C7" i="23"/>
  <c r="U8" i="23"/>
  <c r="V8" i="23" s="1"/>
  <c r="I13" i="22"/>
  <c r="U20" i="23"/>
  <c r="V20" i="23" s="1"/>
  <c r="D8" i="1"/>
  <c r="F68" i="1"/>
  <c r="B68" i="1"/>
  <c r="C66" i="1"/>
  <c r="B66" i="1"/>
  <c r="V30" i="28" l="1"/>
  <c r="D79" i="25"/>
  <c r="D81" i="25" s="1"/>
  <c r="C79" i="30"/>
  <c r="C81" i="30" s="1"/>
  <c r="D79" i="30"/>
  <c r="D81" i="30" s="1"/>
  <c r="C79" i="25"/>
  <c r="H55" i="22"/>
  <c r="H54" i="22" s="1"/>
  <c r="D27" i="16"/>
  <c r="K27" i="16"/>
  <c r="U6" i="28"/>
  <c r="U7" i="28"/>
  <c r="V7" i="28" s="1"/>
  <c r="J55" i="27"/>
  <c r="H54" i="27"/>
  <c r="L54" i="27" s="1"/>
  <c r="C6" i="23"/>
  <c r="U7" i="23"/>
  <c r="V7" i="23" s="1"/>
  <c r="C81" i="25"/>
  <c r="I12" i="22"/>
  <c r="C6" i="26" s="1"/>
  <c r="J13" i="22"/>
  <c r="C61" i="28" l="1"/>
  <c r="C63" i="28"/>
  <c r="D60" i="28"/>
  <c r="E60" i="28" s="1"/>
  <c r="F60" i="28" s="1"/>
  <c r="G60" i="28" s="1"/>
  <c r="H60" i="28" s="1"/>
  <c r="I60" i="28" s="1"/>
  <c r="J60" i="28" s="1"/>
  <c r="K60" i="28" s="1"/>
  <c r="L60" i="28" s="1"/>
  <c r="M60" i="28" s="1"/>
  <c r="N60" i="28" s="1"/>
  <c r="O60" i="28" s="1"/>
  <c r="P60" i="28" s="1"/>
  <c r="Q60" i="28" s="1"/>
  <c r="R60" i="28" s="1"/>
  <c r="S60" i="28" s="1"/>
  <c r="T60" i="28" s="1"/>
  <c r="V48" i="28"/>
  <c r="J54" i="22"/>
  <c r="V48" i="23"/>
  <c r="J55" i="22"/>
  <c r="V49" i="23"/>
  <c r="L54" i="22"/>
  <c r="H12" i="22"/>
  <c r="J54" i="27"/>
  <c r="H12" i="27"/>
  <c r="C60" i="23"/>
  <c r="U6" i="23"/>
  <c r="C68" i="1"/>
  <c r="F8" i="1"/>
  <c r="E68" i="1" s="1"/>
  <c r="D11" i="3"/>
  <c r="D8" i="3"/>
  <c r="D9" i="3" s="1"/>
  <c r="D6" i="3"/>
  <c r="D61" i="28" l="1"/>
  <c r="E61" i="28" s="1"/>
  <c r="F61" i="28" s="1"/>
  <c r="J91" i="32"/>
  <c r="F91" i="32"/>
  <c r="I91" i="32"/>
  <c r="E91" i="32"/>
  <c r="D91" i="32"/>
  <c r="G91" i="32"/>
  <c r="H91" i="32"/>
  <c r="G90" i="32"/>
  <c r="H90" i="32"/>
  <c r="E90" i="32"/>
  <c r="D90" i="32"/>
  <c r="I90" i="32"/>
  <c r="J90" i="32"/>
  <c r="F90" i="32"/>
  <c r="V6" i="28"/>
  <c r="V6" i="23"/>
  <c r="V56" i="23" s="1"/>
  <c r="F3" i="23" s="1"/>
  <c r="C5" i="26"/>
  <c r="C12" i="26" s="1"/>
  <c r="J12" i="22"/>
  <c r="L14" i="22"/>
  <c r="L14" i="27"/>
  <c r="C5" i="31"/>
  <c r="C12" i="31" s="1"/>
  <c r="L63" i="27"/>
  <c r="L12" i="27" s="1"/>
  <c r="J12" i="27"/>
  <c r="D60" i="23"/>
  <c r="E60" i="23" s="1"/>
  <c r="F60" i="23" s="1"/>
  <c r="G60" i="23" s="1"/>
  <c r="H60" i="23" s="1"/>
  <c r="I60" i="23" s="1"/>
  <c r="J60" i="23" s="1"/>
  <c r="K60" i="23" s="1"/>
  <c r="L60" i="23" s="1"/>
  <c r="M60" i="23" s="1"/>
  <c r="N60" i="23" s="1"/>
  <c r="O60" i="23" s="1"/>
  <c r="P60" i="23" s="1"/>
  <c r="Q60" i="23" s="1"/>
  <c r="R60" i="23" s="1"/>
  <c r="S60" i="23" s="1"/>
  <c r="T60" i="23" s="1"/>
  <c r="C61" i="23"/>
  <c r="J69" i="1"/>
  <c r="L15" i="1"/>
  <c r="L61" i="17"/>
  <c r="L60" i="17"/>
  <c r="L59" i="17"/>
  <c r="L58" i="17"/>
  <c r="L57" i="17"/>
  <c r="L53" i="17"/>
  <c r="L52" i="17"/>
  <c r="L51" i="17"/>
  <c r="L50" i="17"/>
  <c r="L49" i="17"/>
  <c r="L47" i="17"/>
  <c r="L46" i="17"/>
  <c r="L45" i="17"/>
  <c r="L44" i="17"/>
  <c r="L43" i="17"/>
  <c r="L41" i="17"/>
  <c r="L40" i="17"/>
  <c r="L39" i="17"/>
  <c r="L38" i="17"/>
  <c r="L37" i="17"/>
  <c r="L35" i="17"/>
  <c r="L34" i="17"/>
  <c r="L33" i="17"/>
  <c r="L32" i="17"/>
  <c r="L26" i="17"/>
  <c r="L24" i="17"/>
  <c r="L23" i="17"/>
  <c r="L22" i="17"/>
  <c r="L21" i="17"/>
  <c r="L15" i="17"/>
  <c r="L57" i="1"/>
  <c r="L61" i="1"/>
  <c r="L60" i="1"/>
  <c r="L59" i="1"/>
  <c r="L58" i="1"/>
  <c r="L53" i="1"/>
  <c r="L52" i="1"/>
  <c r="L51" i="1"/>
  <c r="L50" i="1"/>
  <c r="L49" i="1"/>
  <c r="L47" i="1"/>
  <c r="L46" i="1"/>
  <c r="L45" i="1"/>
  <c r="L44" i="1"/>
  <c r="L43" i="1"/>
  <c r="L41" i="1"/>
  <c r="L40" i="1"/>
  <c r="L39" i="1"/>
  <c r="L38" i="1"/>
  <c r="L37" i="1"/>
  <c r="L35" i="1"/>
  <c r="L34" i="1"/>
  <c r="L27" i="1"/>
  <c r="L26" i="1"/>
  <c r="L24" i="1"/>
  <c r="L23" i="1"/>
  <c r="L22" i="1"/>
  <c r="L21" i="1"/>
  <c r="G58" i="18"/>
  <c r="U55" i="18"/>
  <c r="V55" i="18" s="1"/>
  <c r="U51" i="18"/>
  <c r="V51" i="18" s="1"/>
  <c r="T50" i="18"/>
  <c r="S50" i="18"/>
  <c r="R50" i="18"/>
  <c r="Q50" i="18"/>
  <c r="P50" i="18"/>
  <c r="O50" i="18"/>
  <c r="N50" i="18"/>
  <c r="M50" i="18"/>
  <c r="L50" i="18"/>
  <c r="K50" i="18"/>
  <c r="J50" i="18"/>
  <c r="I50" i="18"/>
  <c r="H50" i="18"/>
  <c r="G50" i="18"/>
  <c r="F50" i="18"/>
  <c r="E50" i="18"/>
  <c r="D50" i="18"/>
  <c r="C50" i="18"/>
  <c r="U47" i="18"/>
  <c r="V47" i="18" s="1"/>
  <c r="U46" i="18"/>
  <c r="V46" i="18" s="1"/>
  <c r="U45" i="18"/>
  <c r="V45" i="18" s="1"/>
  <c r="U44" i="18"/>
  <c r="V44" i="18" s="1"/>
  <c r="U43" i="18"/>
  <c r="V43" i="18" s="1"/>
  <c r="T42" i="18"/>
  <c r="S42" i="18"/>
  <c r="R42" i="18"/>
  <c r="Q42" i="18"/>
  <c r="P42" i="18"/>
  <c r="O42" i="18"/>
  <c r="N42" i="18"/>
  <c r="M42" i="18"/>
  <c r="L42" i="18"/>
  <c r="K42" i="18"/>
  <c r="J42" i="18"/>
  <c r="I42" i="18"/>
  <c r="H42" i="18"/>
  <c r="G42" i="18"/>
  <c r="F42" i="18"/>
  <c r="E42" i="18"/>
  <c r="D42" i="18"/>
  <c r="C42" i="18"/>
  <c r="U41" i="18"/>
  <c r="V41" i="18" s="1"/>
  <c r="U40" i="18"/>
  <c r="V40" i="18" s="1"/>
  <c r="U39" i="18"/>
  <c r="V39" i="18" s="1"/>
  <c r="U38" i="18"/>
  <c r="V38" i="18" s="1"/>
  <c r="U37" i="18"/>
  <c r="V37" i="18" s="1"/>
  <c r="T36" i="18"/>
  <c r="S36" i="18"/>
  <c r="R36" i="18"/>
  <c r="Q36" i="18"/>
  <c r="P36" i="18"/>
  <c r="O36" i="18"/>
  <c r="N36" i="18"/>
  <c r="M36" i="18"/>
  <c r="L36" i="18"/>
  <c r="K36" i="18"/>
  <c r="J36" i="18"/>
  <c r="I36" i="18"/>
  <c r="H36" i="18"/>
  <c r="G36" i="18"/>
  <c r="F36" i="18"/>
  <c r="E36" i="18"/>
  <c r="D36" i="18"/>
  <c r="C36" i="18"/>
  <c r="U35" i="18"/>
  <c r="V35" i="18" s="1"/>
  <c r="U34" i="18"/>
  <c r="V34" i="18" s="1"/>
  <c r="U33" i="18"/>
  <c r="V33" i="18" s="1"/>
  <c r="U32" i="18"/>
  <c r="V32" i="18" s="1"/>
  <c r="U31" i="18"/>
  <c r="V31" i="18" s="1"/>
  <c r="T30" i="18"/>
  <c r="S30" i="18"/>
  <c r="R30" i="18"/>
  <c r="Q30" i="18"/>
  <c r="P30" i="18"/>
  <c r="O30" i="18"/>
  <c r="N30" i="18"/>
  <c r="M30" i="18"/>
  <c r="L30" i="18"/>
  <c r="K30" i="18"/>
  <c r="J30" i="18"/>
  <c r="I30" i="18"/>
  <c r="H30" i="18"/>
  <c r="G30" i="18"/>
  <c r="F30" i="18"/>
  <c r="E30" i="18"/>
  <c r="D30" i="18"/>
  <c r="C30" i="18"/>
  <c r="U29" i="18"/>
  <c r="V29" i="18" s="1"/>
  <c r="U28" i="18"/>
  <c r="V28" i="18" s="1"/>
  <c r="U27" i="18"/>
  <c r="V27" i="18" s="1"/>
  <c r="U26" i="18"/>
  <c r="V26" i="18" s="1"/>
  <c r="U20" i="18"/>
  <c r="V20" i="18" s="1"/>
  <c r="T19" i="18"/>
  <c r="S19" i="18"/>
  <c r="R19" i="18"/>
  <c r="Q19" i="18"/>
  <c r="P19" i="18"/>
  <c r="O19" i="18"/>
  <c r="N19" i="18"/>
  <c r="M19" i="18"/>
  <c r="L19" i="18"/>
  <c r="K19" i="18"/>
  <c r="J19" i="18"/>
  <c r="I19" i="18"/>
  <c r="H19" i="18"/>
  <c r="G19" i="18"/>
  <c r="F19" i="18"/>
  <c r="E19" i="18"/>
  <c r="D19" i="18"/>
  <c r="C19" i="18"/>
  <c r="U18" i="18"/>
  <c r="V18" i="18" s="1"/>
  <c r="U17" i="18"/>
  <c r="V17" i="18" s="1"/>
  <c r="U16" i="18"/>
  <c r="V16" i="18" s="1"/>
  <c r="U15" i="18"/>
  <c r="V15" i="18" s="1"/>
  <c r="U9" i="18"/>
  <c r="V9" i="18" s="1"/>
  <c r="T8" i="18"/>
  <c r="S8" i="18"/>
  <c r="R8" i="18"/>
  <c r="Q8" i="18"/>
  <c r="P8" i="18"/>
  <c r="O8" i="18"/>
  <c r="N8" i="18"/>
  <c r="M8" i="18"/>
  <c r="L8" i="18"/>
  <c r="K8" i="18"/>
  <c r="J8" i="18"/>
  <c r="I8" i="18"/>
  <c r="H8" i="18"/>
  <c r="G8" i="18"/>
  <c r="F8" i="18"/>
  <c r="E8" i="18"/>
  <c r="D8" i="18"/>
  <c r="C8" i="18"/>
  <c r="E72" i="17"/>
  <c r="D72" i="17"/>
  <c r="E71" i="17"/>
  <c r="D71" i="17"/>
  <c r="E70" i="17"/>
  <c r="D70" i="17"/>
  <c r="E69" i="17"/>
  <c r="D69" i="17"/>
  <c r="D68" i="17"/>
  <c r="F68" i="17" s="1"/>
  <c r="B68" i="17"/>
  <c r="E67" i="17"/>
  <c r="D67" i="17"/>
  <c r="C67" i="17"/>
  <c r="B67" i="17"/>
  <c r="E66" i="17"/>
  <c r="D66" i="17"/>
  <c r="C66" i="17"/>
  <c r="B66" i="17"/>
  <c r="J61" i="17"/>
  <c r="J60" i="17"/>
  <c r="J59" i="17"/>
  <c r="J58" i="17"/>
  <c r="J57" i="17"/>
  <c r="I56" i="17"/>
  <c r="H56" i="17"/>
  <c r="I54" i="17"/>
  <c r="J53" i="17"/>
  <c r="J52" i="17"/>
  <c r="J51" i="17"/>
  <c r="J50" i="17"/>
  <c r="J49" i="17"/>
  <c r="I48" i="17"/>
  <c r="H48" i="17"/>
  <c r="J47" i="17"/>
  <c r="J46" i="17"/>
  <c r="J45" i="17"/>
  <c r="J44" i="17"/>
  <c r="J43" i="17"/>
  <c r="I42" i="17"/>
  <c r="H42" i="17"/>
  <c r="J41" i="17"/>
  <c r="J40" i="17"/>
  <c r="J39" i="17"/>
  <c r="J38" i="17"/>
  <c r="J37" i="17"/>
  <c r="I36" i="17"/>
  <c r="H36" i="17"/>
  <c r="J35" i="17"/>
  <c r="J34" i="17"/>
  <c r="J33" i="17"/>
  <c r="J32" i="17"/>
  <c r="J26" i="17"/>
  <c r="I25" i="17"/>
  <c r="H25" i="17"/>
  <c r="J24" i="17"/>
  <c r="J23" i="17"/>
  <c r="J22" i="17"/>
  <c r="J21" i="17"/>
  <c r="J15" i="17"/>
  <c r="I14" i="17"/>
  <c r="H14" i="17"/>
  <c r="E6" i="17"/>
  <c r="E68" i="17" s="1"/>
  <c r="T50" i="2"/>
  <c r="S50" i="2"/>
  <c r="R50" i="2"/>
  <c r="Q50" i="2"/>
  <c r="P50" i="2"/>
  <c r="O50" i="2"/>
  <c r="N50" i="2"/>
  <c r="M50" i="2"/>
  <c r="L50" i="2"/>
  <c r="K50" i="2"/>
  <c r="J50" i="2"/>
  <c r="I50" i="2"/>
  <c r="H50" i="2"/>
  <c r="G50" i="2"/>
  <c r="F50" i="2"/>
  <c r="E50" i="2"/>
  <c r="D50" i="2"/>
  <c r="C50" i="2"/>
  <c r="T48" i="2"/>
  <c r="S48" i="2"/>
  <c r="R48" i="2"/>
  <c r="Q48" i="2"/>
  <c r="P48" i="2"/>
  <c r="O48" i="2"/>
  <c r="N48" i="2"/>
  <c r="M48" i="2"/>
  <c r="L48" i="2"/>
  <c r="K48" i="2"/>
  <c r="J48" i="2"/>
  <c r="I48" i="2"/>
  <c r="H48" i="2"/>
  <c r="G48" i="2"/>
  <c r="F48" i="2"/>
  <c r="E48" i="2"/>
  <c r="D48" i="2"/>
  <c r="C48" i="2"/>
  <c r="T42" i="2"/>
  <c r="S42" i="2"/>
  <c r="R42" i="2"/>
  <c r="Q42" i="2"/>
  <c r="P42" i="2"/>
  <c r="O42" i="2"/>
  <c r="N42" i="2"/>
  <c r="M42" i="2"/>
  <c r="L42" i="2"/>
  <c r="K42" i="2"/>
  <c r="J42" i="2"/>
  <c r="I42" i="2"/>
  <c r="H42" i="2"/>
  <c r="G42" i="2"/>
  <c r="F42" i="2"/>
  <c r="E42" i="2"/>
  <c r="D42" i="2"/>
  <c r="C42" i="2"/>
  <c r="J61" i="1"/>
  <c r="J60" i="1"/>
  <c r="J59" i="1"/>
  <c r="J58" i="1"/>
  <c r="J57" i="1"/>
  <c r="I56" i="1"/>
  <c r="H22" i="16" s="1"/>
  <c r="H56" i="1"/>
  <c r="I36" i="1"/>
  <c r="H18" i="16" s="1"/>
  <c r="H36" i="1"/>
  <c r="D77" i="6"/>
  <c r="D72" i="6"/>
  <c r="D78" i="6" s="1"/>
  <c r="D65" i="6"/>
  <c r="D59" i="6"/>
  <c r="D45" i="6"/>
  <c r="D33" i="6"/>
  <c r="D27" i="6"/>
  <c r="D15" i="6"/>
  <c r="D16" i="6" s="1"/>
  <c r="C36" i="2"/>
  <c r="C30" i="2"/>
  <c r="C19" i="2"/>
  <c r="C8" i="2"/>
  <c r="G58" i="2"/>
  <c r="D48" i="5"/>
  <c r="D42" i="5"/>
  <c r="D24" i="5"/>
  <c r="D27" i="5" s="1"/>
  <c r="D16" i="5"/>
  <c r="D12" i="5"/>
  <c r="M30" i="2"/>
  <c r="N30" i="2"/>
  <c r="O30" i="2"/>
  <c r="P30" i="2"/>
  <c r="H30" i="2"/>
  <c r="I30" i="2"/>
  <c r="J30" i="2"/>
  <c r="K30" i="2"/>
  <c r="T30" i="2"/>
  <c r="S30" i="2"/>
  <c r="U32" i="2"/>
  <c r="V32" i="2" s="1"/>
  <c r="C16" i="5"/>
  <c r="Q30" i="2"/>
  <c r="R30" i="2"/>
  <c r="U49" i="2"/>
  <c r="G30" i="2"/>
  <c r="L30" i="2"/>
  <c r="U31" i="2"/>
  <c r="V31" i="2" s="1"/>
  <c r="J37" i="1"/>
  <c r="J39" i="1"/>
  <c r="C77" i="6"/>
  <c r="C72" i="6"/>
  <c r="C45" i="6"/>
  <c r="C33" i="6"/>
  <c r="C27" i="6"/>
  <c r="C38" i="6" s="1"/>
  <c r="C12" i="5"/>
  <c r="C24" i="5"/>
  <c r="C27" i="5" s="1"/>
  <c r="C42" i="5"/>
  <c r="C48" i="5"/>
  <c r="J8" i="2"/>
  <c r="J19" i="2"/>
  <c r="J36" i="2"/>
  <c r="D8" i="2"/>
  <c r="D19" i="2"/>
  <c r="D30" i="2"/>
  <c r="D36" i="2"/>
  <c r="E8" i="2"/>
  <c r="E19" i="2"/>
  <c r="E30" i="2"/>
  <c r="E36" i="2"/>
  <c r="F8" i="2"/>
  <c r="F19" i="2"/>
  <c r="F30" i="2"/>
  <c r="F36" i="2"/>
  <c r="G8" i="2"/>
  <c r="G19" i="2"/>
  <c r="G36" i="2"/>
  <c r="H8" i="2"/>
  <c r="H19" i="2"/>
  <c r="H36" i="2"/>
  <c r="I8" i="2"/>
  <c r="I19" i="2"/>
  <c r="I36" i="2"/>
  <c r="K8" i="2"/>
  <c r="K19" i="2"/>
  <c r="K36" i="2"/>
  <c r="L8" i="2"/>
  <c r="L19" i="2"/>
  <c r="L36" i="2"/>
  <c r="M8" i="2"/>
  <c r="M19" i="2"/>
  <c r="M36" i="2"/>
  <c r="N8" i="2"/>
  <c r="N19" i="2"/>
  <c r="N36" i="2"/>
  <c r="O8" i="2"/>
  <c r="O19" i="2"/>
  <c r="O36" i="2"/>
  <c r="P8" i="2"/>
  <c r="P19" i="2"/>
  <c r="P36" i="2"/>
  <c r="Q8" i="2"/>
  <c r="Q19" i="2"/>
  <c r="Q36" i="2"/>
  <c r="R8" i="2"/>
  <c r="R19" i="2"/>
  <c r="R36" i="2"/>
  <c r="S8" i="2"/>
  <c r="S19" i="2"/>
  <c r="S36" i="2"/>
  <c r="T8" i="2"/>
  <c r="T19" i="2"/>
  <c r="T36" i="2"/>
  <c r="J53" i="1"/>
  <c r="J52" i="1"/>
  <c r="J51" i="1"/>
  <c r="J49" i="1"/>
  <c r="J47" i="1"/>
  <c r="J46" i="1"/>
  <c r="J45" i="1"/>
  <c r="J44" i="1"/>
  <c r="J43" i="1"/>
  <c r="J41" i="1"/>
  <c r="J40" i="1"/>
  <c r="J38" i="1"/>
  <c r="J35" i="1"/>
  <c r="J34" i="1"/>
  <c r="J27" i="1"/>
  <c r="J26" i="1"/>
  <c r="J24" i="1"/>
  <c r="J23" i="1"/>
  <c r="J22" i="1"/>
  <c r="J21" i="1"/>
  <c r="J15" i="1"/>
  <c r="C15" i="6"/>
  <c r="C16" i="6" s="1"/>
  <c r="C59" i="6"/>
  <c r="C65" i="6"/>
  <c r="U55" i="2"/>
  <c r="V55" i="2" s="1"/>
  <c r="U51" i="2"/>
  <c r="V51" i="2" s="1"/>
  <c r="U47" i="2"/>
  <c r="V47" i="2" s="1"/>
  <c r="U46" i="2"/>
  <c r="V46" i="2" s="1"/>
  <c r="U45" i="2"/>
  <c r="V45" i="2" s="1"/>
  <c r="U43" i="2"/>
  <c r="V43" i="2" s="1"/>
  <c r="U41" i="2"/>
  <c r="V41" i="2" s="1"/>
  <c r="U40" i="2"/>
  <c r="V40" i="2" s="1"/>
  <c r="U39" i="2"/>
  <c r="V39" i="2" s="1"/>
  <c r="U38" i="2"/>
  <c r="V38" i="2" s="1"/>
  <c r="U37" i="2"/>
  <c r="V37" i="2" s="1"/>
  <c r="U35" i="2"/>
  <c r="V35" i="2" s="1"/>
  <c r="U34" i="2"/>
  <c r="V34" i="2" s="1"/>
  <c r="U33" i="2"/>
  <c r="V33" i="2" s="1"/>
  <c r="U29" i="2"/>
  <c r="V29" i="2" s="1"/>
  <c r="U28" i="2"/>
  <c r="V28" i="2" s="1"/>
  <c r="U21" i="2"/>
  <c r="V21" i="2" s="1"/>
  <c r="U20" i="2"/>
  <c r="V20" i="2" s="1"/>
  <c r="U18" i="2"/>
  <c r="V18" i="2" s="1"/>
  <c r="U17" i="2"/>
  <c r="V17" i="2" s="1"/>
  <c r="U16" i="2"/>
  <c r="V16" i="2" s="1"/>
  <c r="U15" i="2"/>
  <c r="V15" i="2" s="1"/>
  <c r="U9" i="2"/>
  <c r="V9" i="2" s="1"/>
  <c r="H14" i="1"/>
  <c r="H25" i="1"/>
  <c r="H42" i="1"/>
  <c r="H48" i="1"/>
  <c r="E69" i="1"/>
  <c r="E70" i="1"/>
  <c r="E71" i="1"/>
  <c r="E72" i="1"/>
  <c r="I48" i="1"/>
  <c r="H20" i="16" s="1"/>
  <c r="I14" i="1"/>
  <c r="I25" i="1"/>
  <c r="H17" i="16" s="1"/>
  <c r="I54" i="1"/>
  <c r="H21" i="16" s="1"/>
  <c r="I42" i="1"/>
  <c r="H19" i="16" s="1"/>
  <c r="U44" i="2"/>
  <c r="V44" i="2" s="1"/>
  <c r="J50" i="1"/>
  <c r="J56" i="17" l="1"/>
  <c r="D38" i="6"/>
  <c r="D39" i="6" s="1"/>
  <c r="D79" i="6" s="1"/>
  <c r="D81" i="6" s="1"/>
  <c r="T7" i="2"/>
  <c r="T6" i="2" s="1"/>
  <c r="C78" i="6"/>
  <c r="J48" i="17"/>
  <c r="M7" i="2"/>
  <c r="M6" i="2" s="1"/>
  <c r="D66" i="6"/>
  <c r="S7" i="2"/>
  <c r="S6" i="2" s="1"/>
  <c r="K7" i="2"/>
  <c r="K6" i="2" s="1"/>
  <c r="D18" i="5"/>
  <c r="D29" i="5" s="1"/>
  <c r="K91" i="32"/>
  <c r="M29" i="16" s="1"/>
  <c r="V56" i="28"/>
  <c r="F3" i="28" s="1"/>
  <c r="I69" i="27" s="1"/>
  <c r="C66" i="6"/>
  <c r="C39" i="6"/>
  <c r="C50" i="5"/>
  <c r="U50" i="2"/>
  <c r="V50" i="2" s="1"/>
  <c r="O7" i="2"/>
  <c r="O6" i="2" s="1"/>
  <c r="N7" i="2"/>
  <c r="N6" i="2" s="1"/>
  <c r="C22" i="16"/>
  <c r="J56" i="1"/>
  <c r="C20" i="16"/>
  <c r="J42" i="1"/>
  <c r="C19" i="16"/>
  <c r="C18" i="16"/>
  <c r="C17" i="16"/>
  <c r="C16" i="16"/>
  <c r="U50" i="18"/>
  <c r="V50" i="18" s="1"/>
  <c r="U8" i="18"/>
  <c r="V8" i="18" s="1"/>
  <c r="D7" i="18"/>
  <c r="L7" i="18"/>
  <c r="P7" i="18"/>
  <c r="T7" i="18"/>
  <c r="U36" i="18"/>
  <c r="V36" i="18" s="1"/>
  <c r="I7" i="18"/>
  <c r="M7" i="18"/>
  <c r="Q7" i="18"/>
  <c r="F7" i="18"/>
  <c r="J7" i="18"/>
  <c r="R7" i="18"/>
  <c r="G7" i="18"/>
  <c r="K7" i="18"/>
  <c r="O7" i="18"/>
  <c r="S7" i="18"/>
  <c r="I13" i="17"/>
  <c r="I12" i="17" s="1"/>
  <c r="C6" i="21" s="1"/>
  <c r="J42" i="17"/>
  <c r="J36" i="17"/>
  <c r="C18" i="5"/>
  <c r="C29" i="5" s="1"/>
  <c r="B51" i="5" s="1"/>
  <c r="D50" i="5"/>
  <c r="L63" i="22"/>
  <c r="L12" i="22" s="1"/>
  <c r="I69" i="22" s="1"/>
  <c r="H16" i="16"/>
  <c r="I13" i="1"/>
  <c r="I12" i="1" s="1"/>
  <c r="C6" i="4" s="1"/>
  <c r="H7" i="2"/>
  <c r="H6" i="2" s="1"/>
  <c r="U48" i="2"/>
  <c r="Q7" i="2"/>
  <c r="Q6" i="2" s="1"/>
  <c r="R7" i="2"/>
  <c r="R6" i="2" s="1"/>
  <c r="U42" i="2"/>
  <c r="V42" i="2" s="1"/>
  <c r="U42" i="18"/>
  <c r="V42" i="18" s="1"/>
  <c r="D61" i="23"/>
  <c r="E61" i="23" s="1"/>
  <c r="G61" i="28"/>
  <c r="E7" i="18"/>
  <c r="C7" i="18"/>
  <c r="U36" i="2"/>
  <c r="V36" i="2" s="1"/>
  <c r="N7" i="18"/>
  <c r="U19" i="18"/>
  <c r="V19" i="18" s="1"/>
  <c r="H7" i="18"/>
  <c r="H13" i="17"/>
  <c r="U30" i="18"/>
  <c r="V30" i="18" s="1"/>
  <c r="J25" i="17"/>
  <c r="J14" i="17"/>
  <c r="U30" i="2"/>
  <c r="V30" i="2" s="1"/>
  <c r="D7" i="2"/>
  <c r="D6" i="2" s="1"/>
  <c r="E7" i="2"/>
  <c r="E6" i="2" s="1"/>
  <c r="C7" i="2"/>
  <c r="C6" i="2" s="1"/>
  <c r="P7" i="2"/>
  <c r="P6" i="2" s="1"/>
  <c r="I7" i="2"/>
  <c r="I6" i="2" s="1"/>
  <c r="J25" i="1"/>
  <c r="H13" i="1"/>
  <c r="J7" i="2"/>
  <c r="J6" i="2" s="1"/>
  <c r="G7" i="2"/>
  <c r="G6" i="2" s="1"/>
  <c r="U19" i="2"/>
  <c r="V19" i="2" s="1"/>
  <c r="L7" i="2"/>
  <c r="F7" i="2"/>
  <c r="F6" i="2" s="1"/>
  <c r="U8" i="2"/>
  <c r="V8" i="2" s="1"/>
  <c r="J48" i="1"/>
  <c r="J14" i="1"/>
  <c r="J36" i="1"/>
  <c r="C79" i="6" l="1"/>
  <c r="C81" i="6" s="1"/>
  <c r="H55" i="1"/>
  <c r="J13" i="17"/>
  <c r="K69" i="22"/>
  <c r="K72" i="22" s="1"/>
  <c r="E6" i="26" s="1"/>
  <c r="E12" i="26" s="1"/>
  <c r="B14" i="26" s="1"/>
  <c r="I72" i="22"/>
  <c r="E28" i="16" s="1"/>
  <c r="H15" i="16"/>
  <c r="H14" i="16" s="1"/>
  <c r="K69" i="27"/>
  <c r="K72" i="27" s="1"/>
  <c r="I72" i="27"/>
  <c r="H61" i="28"/>
  <c r="F61" i="23"/>
  <c r="U7" i="18"/>
  <c r="V7" i="18" s="1"/>
  <c r="H55" i="17"/>
  <c r="C15" i="16"/>
  <c r="U7" i="2"/>
  <c r="V7" i="2" s="1"/>
  <c r="L6" i="2"/>
  <c r="U6" i="2" s="1"/>
  <c r="C60" i="2"/>
  <c r="J13" i="1"/>
  <c r="J55" i="1"/>
  <c r="I22" i="16" l="1"/>
  <c r="H54" i="1"/>
  <c r="J54" i="1" s="1"/>
  <c r="V49" i="2"/>
  <c r="L69" i="22"/>
  <c r="C62" i="23" s="1"/>
  <c r="D20" i="16"/>
  <c r="D22" i="16"/>
  <c r="I19" i="16"/>
  <c r="I17" i="16"/>
  <c r="I16" i="16"/>
  <c r="I18" i="16"/>
  <c r="D17" i="16"/>
  <c r="I21" i="16"/>
  <c r="D16" i="16"/>
  <c r="D21" i="16"/>
  <c r="D18" i="16"/>
  <c r="D19" i="16"/>
  <c r="I20" i="16"/>
  <c r="G28" i="16"/>
  <c r="E29" i="16"/>
  <c r="E6" i="31"/>
  <c r="E12" i="31" s="1"/>
  <c r="B14" i="31" s="1"/>
  <c r="I61" i="28"/>
  <c r="D63" i="28"/>
  <c r="G61" i="23"/>
  <c r="J55" i="17"/>
  <c r="H54" i="17"/>
  <c r="L54" i="17" s="1"/>
  <c r="C61" i="2"/>
  <c r="C63" i="2" s="1"/>
  <c r="D60" i="2"/>
  <c r="E60" i="2" s="1"/>
  <c r="F60" i="2" s="1"/>
  <c r="G60" i="2" s="1"/>
  <c r="H60" i="2" s="1"/>
  <c r="I60" i="2" s="1"/>
  <c r="J60" i="2" s="1"/>
  <c r="K60" i="2" s="1"/>
  <c r="L60" i="2" s="1"/>
  <c r="M60" i="2" s="1"/>
  <c r="N60" i="2" s="1"/>
  <c r="O60" i="2" s="1"/>
  <c r="P60" i="2" s="1"/>
  <c r="Q60" i="2" s="1"/>
  <c r="R60" i="2" s="1"/>
  <c r="S60" i="2" s="1"/>
  <c r="T60" i="2" s="1"/>
  <c r="H12" i="1"/>
  <c r="E89" i="32" l="1"/>
  <c r="I89" i="32"/>
  <c r="H89" i="32"/>
  <c r="G89" i="32"/>
  <c r="F89" i="32"/>
  <c r="D89" i="32"/>
  <c r="J89" i="32"/>
  <c r="H28" i="16"/>
  <c r="O28" i="16" s="1"/>
  <c r="C63" i="23"/>
  <c r="C64" i="23" s="1"/>
  <c r="V48" i="2"/>
  <c r="L54" i="1"/>
  <c r="C21" i="16"/>
  <c r="V6" i="2"/>
  <c r="L69" i="27"/>
  <c r="H29" i="16" s="1"/>
  <c r="I15" i="16"/>
  <c r="I14" i="16" s="1"/>
  <c r="D15" i="16"/>
  <c r="E18" i="16"/>
  <c r="E17" i="16"/>
  <c r="E16" i="16"/>
  <c r="J16" i="16"/>
  <c r="J18" i="16"/>
  <c r="J22" i="16"/>
  <c r="J20" i="16"/>
  <c r="E21" i="16"/>
  <c r="J21" i="16"/>
  <c r="E22" i="16"/>
  <c r="J19" i="16"/>
  <c r="J17" i="16"/>
  <c r="E19" i="16"/>
  <c r="E20" i="16"/>
  <c r="G29" i="16"/>
  <c r="C5" i="4"/>
  <c r="C12" i="4" s="1"/>
  <c r="J61" i="28"/>
  <c r="H61" i="23"/>
  <c r="C48" i="18"/>
  <c r="H12" i="17"/>
  <c r="J54" i="17"/>
  <c r="D61" i="2"/>
  <c r="E61" i="2" s="1"/>
  <c r="F61" i="2" s="1"/>
  <c r="G61" i="2" s="1"/>
  <c r="H61" i="2" s="1"/>
  <c r="I61" i="2" s="1"/>
  <c r="J61" i="2" s="1"/>
  <c r="K61" i="2" s="1"/>
  <c r="L61" i="2" s="1"/>
  <c r="M61" i="2" s="1"/>
  <c r="N61" i="2" s="1"/>
  <c r="O61" i="2" s="1"/>
  <c r="P61" i="2" s="1"/>
  <c r="Q61" i="2" s="1"/>
  <c r="R61" i="2" s="1"/>
  <c r="S61" i="2" s="1"/>
  <c r="T61" i="2" s="1"/>
  <c r="L14" i="1"/>
  <c r="J12" i="1"/>
  <c r="O29" i="16" l="1"/>
  <c r="C62" i="28"/>
  <c r="F92" i="32"/>
  <c r="D92" i="32"/>
  <c r="G92" i="32"/>
  <c r="I92" i="32"/>
  <c r="E92" i="32"/>
  <c r="V56" i="2"/>
  <c r="F3" i="2" s="1"/>
  <c r="C14" i="16"/>
  <c r="E15" i="16"/>
  <c r="E14" i="16" s="1"/>
  <c r="D14" i="16"/>
  <c r="D62" i="23"/>
  <c r="D63" i="23"/>
  <c r="J12" i="17"/>
  <c r="C5" i="21"/>
  <c r="C12" i="21" s="1"/>
  <c r="J15" i="16"/>
  <c r="J14" i="16" s="1"/>
  <c r="K61" i="28"/>
  <c r="J63" i="28"/>
  <c r="I61" i="23"/>
  <c r="D48" i="18"/>
  <c r="D6" i="18" s="1"/>
  <c r="C6" i="18"/>
  <c r="L14" i="17"/>
  <c r="L63" i="17" s="1"/>
  <c r="L12" i="17" s="1"/>
  <c r="L63" i="1"/>
  <c r="C64" i="28" l="1"/>
  <c r="D62" i="28" s="1"/>
  <c r="D64" i="28" s="1"/>
  <c r="K89" i="32"/>
  <c r="M27" i="16" s="1"/>
  <c r="K90" i="32"/>
  <c r="D64" i="23"/>
  <c r="E63" i="23" s="1"/>
  <c r="L12" i="1"/>
  <c r="L61" i="28"/>
  <c r="K63" i="28"/>
  <c r="J61" i="23"/>
  <c r="C60" i="18"/>
  <c r="E48" i="18"/>
  <c r="E62" i="23" l="1"/>
  <c r="E64" i="23" s="1"/>
  <c r="E63" i="28"/>
  <c r="E62" i="28"/>
  <c r="M28" i="16"/>
  <c r="I69" i="1"/>
  <c r="K69" i="1" s="1"/>
  <c r="K72" i="1" s="1"/>
  <c r="L63" i="28"/>
  <c r="M61" i="28"/>
  <c r="K61" i="23"/>
  <c r="E6" i="18"/>
  <c r="F48" i="18"/>
  <c r="F6" i="18" s="1"/>
  <c r="E64" i="28" l="1"/>
  <c r="F62" i="23"/>
  <c r="F63" i="23"/>
  <c r="I72" i="1"/>
  <c r="E27" i="16" s="1"/>
  <c r="E6" i="4"/>
  <c r="E12" i="4" s="1"/>
  <c r="B14" i="4" s="1"/>
  <c r="M63" i="28"/>
  <c r="N61" i="28"/>
  <c r="L61" i="23"/>
  <c r="G48" i="18"/>
  <c r="G6" i="18" s="1"/>
  <c r="F63" i="28" l="1"/>
  <c r="F62" i="28"/>
  <c r="L69" i="1"/>
  <c r="F64" i="23"/>
  <c r="G27" i="16"/>
  <c r="O61" i="28"/>
  <c r="N63" i="28"/>
  <c r="M61" i="23"/>
  <c r="H48" i="18"/>
  <c r="F64" i="28" l="1"/>
  <c r="C62" i="2"/>
  <c r="C64" i="2" s="1"/>
  <c r="H27" i="16"/>
  <c r="O27" i="16" s="1"/>
  <c r="G62" i="23"/>
  <c r="G63" i="23"/>
  <c r="O63" i="28"/>
  <c r="P61" i="28"/>
  <c r="N61" i="23"/>
  <c r="H6" i="18"/>
  <c r="I48" i="18"/>
  <c r="I6" i="18" s="1"/>
  <c r="G63" i="28" l="1"/>
  <c r="G62" i="28"/>
  <c r="D62" i="2"/>
  <c r="D63" i="2"/>
  <c r="G64" i="23"/>
  <c r="P63" i="28"/>
  <c r="Q61" i="28"/>
  <c r="O61" i="23"/>
  <c r="J48" i="18"/>
  <c r="J6" i="18" s="1"/>
  <c r="G64" i="28" l="1"/>
  <c r="D64" i="2"/>
  <c r="E63" i="2" s="1"/>
  <c r="H62" i="23"/>
  <c r="H63" i="23"/>
  <c r="R61" i="28"/>
  <c r="Q63" i="28"/>
  <c r="P61" i="23"/>
  <c r="K48" i="18"/>
  <c r="K6" i="18" s="1"/>
  <c r="E62" i="2" l="1"/>
  <c r="E64" i="2" s="1"/>
  <c r="H63" i="28"/>
  <c r="H62" i="28"/>
  <c r="H64" i="23"/>
  <c r="R63" i="28"/>
  <c r="S61" i="28"/>
  <c r="Q61" i="23"/>
  <c r="L48" i="18"/>
  <c r="L6" i="18" s="1"/>
  <c r="H64" i="28" l="1"/>
  <c r="I62" i="23"/>
  <c r="I63" i="23"/>
  <c r="F63" i="2"/>
  <c r="F62" i="2"/>
  <c r="S63" i="28"/>
  <c r="T61" i="28"/>
  <c r="R61" i="23"/>
  <c r="M48" i="18"/>
  <c r="M6" i="18" s="1"/>
  <c r="I63" i="28" l="1"/>
  <c r="I62" i="28"/>
  <c r="I64" i="23"/>
  <c r="F64" i="2"/>
  <c r="T63" i="28"/>
  <c r="S61" i="23"/>
  <c r="N48" i="18"/>
  <c r="N6" i="18" s="1"/>
  <c r="I64" i="28" l="1"/>
  <c r="J62" i="28" s="1"/>
  <c r="J64" i="28" s="1"/>
  <c r="K62" i="28" s="1"/>
  <c r="K64" i="28" s="1"/>
  <c r="L62" i="28" s="1"/>
  <c r="L64" i="28" s="1"/>
  <c r="M62" i="28" s="1"/>
  <c r="M64" i="28" s="1"/>
  <c r="N62" i="28" s="1"/>
  <c r="N64" i="28" s="1"/>
  <c r="O62" i="28" s="1"/>
  <c r="O64" i="28" s="1"/>
  <c r="P62" i="28" s="1"/>
  <c r="P64" i="28" s="1"/>
  <c r="Q62" i="28" s="1"/>
  <c r="Q64" i="28" s="1"/>
  <c r="R62" i="28" s="1"/>
  <c r="R64" i="28" s="1"/>
  <c r="S62" i="28" s="1"/>
  <c r="S64" i="28" s="1"/>
  <c r="T62" i="28" s="1"/>
  <c r="U62" i="28" s="1"/>
  <c r="V62" i="28" s="1"/>
  <c r="J62" i="23"/>
  <c r="J63" i="23"/>
  <c r="G63" i="2"/>
  <c r="G62" i="2"/>
  <c r="U63" i="28"/>
  <c r="V63" i="28" s="1"/>
  <c r="T61" i="23"/>
  <c r="O48" i="18"/>
  <c r="O6" i="18" s="1"/>
  <c r="T64" i="28" l="1"/>
  <c r="J64" i="23"/>
  <c r="G64" i="2"/>
  <c r="P48" i="18"/>
  <c r="P6" i="18" s="1"/>
  <c r="K62" i="23" l="1"/>
  <c r="K63" i="23"/>
  <c r="H63" i="2"/>
  <c r="H62" i="2"/>
  <c r="Q48" i="18"/>
  <c r="Q6" i="18" s="1"/>
  <c r="K64" i="23" l="1"/>
  <c r="H64" i="2"/>
  <c r="R48" i="18"/>
  <c r="R6" i="18" s="1"/>
  <c r="L62" i="23" l="1"/>
  <c r="L63" i="23"/>
  <c r="I63" i="2"/>
  <c r="I62" i="2"/>
  <c r="S48" i="18"/>
  <c r="S6" i="18" s="1"/>
  <c r="L64" i="23" l="1"/>
  <c r="I64" i="2"/>
  <c r="T48" i="18"/>
  <c r="U49" i="18"/>
  <c r="V49" i="18" s="1"/>
  <c r="M62" i="23" l="1"/>
  <c r="M63" i="23"/>
  <c r="J63" i="2"/>
  <c r="J62" i="2"/>
  <c r="T6" i="18"/>
  <c r="U6" i="18" s="1"/>
  <c r="U48" i="18"/>
  <c r="V48" i="18" l="1"/>
  <c r="H92" i="32"/>
  <c r="V6" i="18"/>
  <c r="V56" i="18" s="1"/>
  <c r="F3" i="18" s="1"/>
  <c r="I69" i="17" s="1"/>
  <c r="J92" i="32"/>
  <c r="M64" i="23"/>
  <c r="J64" i="2"/>
  <c r="C61" i="18"/>
  <c r="D60" i="18"/>
  <c r="E60" i="18" s="1"/>
  <c r="F60" i="18" s="1"/>
  <c r="G60" i="18" s="1"/>
  <c r="H60" i="18" s="1"/>
  <c r="I60" i="18" s="1"/>
  <c r="J60" i="18" s="1"/>
  <c r="K60" i="18" s="1"/>
  <c r="L60" i="18" s="1"/>
  <c r="M60" i="18" s="1"/>
  <c r="N60" i="18" s="1"/>
  <c r="O60" i="18" s="1"/>
  <c r="P60" i="18" s="1"/>
  <c r="Q60" i="18" s="1"/>
  <c r="R60" i="18" s="1"/>
  <c r="S60" i="18" s="1"/>
  <c r="T60" i="18" s="1"/>
  <c r="N62" i="23" l="1"/>
  <c r="N63" i="23"/>
  <c r="K63" i="2"/>
  <c r="K62" i="2"/>
  <c r="D61" i="18"/>
  <c r="E61" i="18" s="1"/>
  <c r="F61" i="18" s="1"/>
  <c r="G61" i="18" s="1"/>
  <c r="H61" i="18" s="1"/>
  <c r="I61" i="18" s="1"/>
  <c r="J61" i="18" s="1"/>
  <c r="K61" i="18" s="1"/>
  <c r="L61" i="18" s="1"/>
  <c r="M61" i="18" s="1"/>
  <c r="N61" i="18" s="1"/>
  <c r="O61" i="18" s="1"/>
  <c r="P61" i="18" s="1"/>
  <c r="Q61" i="18" s="1"/>
  <c r="R61" i="18" s="1"/>
  <c r="S61" i="18" s="1"/>
  <c r="T61" i="18" s="1"/>
  <c r="I72" i="17"/>
  <c r="E30" i="16" s="1"/>
  <c r="J69" i="17"/>
  <c r="N64" i="23" l="1"/>
  <c r="K21" i="16"/>
  <c r="L21" i="16" s="1"/>
  <c r="K17" i="16"/>
  <c r="L17" i="16" s="1"/>
  <c r="K20" i="16"/>
  <c r="L20" i="16" s="1"/>
  <c r="K16" i="16"/>
  <c r="K22" i="16"/>
  <c r="L22" i="16" s="1"/>
  <c r="K18" i="16"/>
  <c r="L18" i="16" s="1"/>
  <c r="F16" i="16"/>
  <c r="G16" i="16" s="1"/>
  <c r="K19" i="16"/>
  <c r="L19" i="16" s="1"/>
  <c r="F22" i="16"/>
  <c r="F18" i="16"/>
  <c r="F21" i="16"/>
  <c r="F17" i="16"/>
  <c r="G17" i="16" s="1"/>
  <c r="F19" i="16"/>
  <c r="F20" i="16"/>
  <c r="K64" i="2"/>
  <c r="G30" i="16"/>
  <c r="K69" i="17"/>
  <c r="K72" i="17" s="1"/>
  <c r="E31" i="16"/>
  <c r="G20" i="16" l="1"/>
  <c r="M20" i="16" s="1"/>
  <c r="G19" i="16"/>
  <c r="M19" i="16" s="1"/>
  <c r="G21" i="16"/>
  <c r="M21" i="16" s="1"/>
  <c r="G18" i="16"/>
  <c r="M18" i="16" s="1"/>
  <c r="G22" i="16"/>
  <c r="M22" i="16" s="1"/>
  <c r="O62" i="23"/>
  <c r="O63" i="23"/>
  <c r="F30" i="16"/>
  <c r="J30" i="16" s="1"/>
  <c r="F29" i="16"/>
  <c r="J29" i="16" s="1"/>
  <c r="F28" i="16"/>
  <c r="J28" i="16" s="1"/>
  <c r="I27" i="16"/>
  <c r="F27" i="16"/>
  <c r="J27" i="16" s="1"/>
  <c r="M17" i="16"/>
  <c r="F15" i="16"/>
  <c r="K15" i="16"/>
  <c r="L16" i="16"/>
  <c r="M16" i="16" s="1"/>
  <c r="E6" i="21"/>
  <c r="E12" i="21" s="1"/>
  <c r="B14" i="21" s="1"/>
  <c r="L63" i="2"/>
  <c r="L62" i="2"/>
  <c r="L69" i="17" l="1"/>
  <c r="J31" i="16"/>
  <c r="G15" i="16"/>
  <c r="O64" i="23"/>
  <c r="C63" i="18"/>
  <c r="F14" i="16"/>
  <c r="K14" i="16"/>
  <c r="L14" i="16" s="1"/>
  <c r="L15" i="16"/>
  <c r="L64" i="2"/>
  <c r="F31" i="16"/>
  <c r="C62" i="18" l="1"/>
  <c r="C64" i="18" s="1"/>
  <c r="D62" i="18" s="1"/>
  <c r="H30" i="16"/>
  <c r="M15" i="16"/>
  <c r="G14" i="16"/>
  <c r="C23" i="16" s="1"/>
  <c r="K92" i="32"/>
  <c r="K93" i="32" s="1"/>
  <c r="P62" i="23"/>
  <c r="P63" i="23"/>
  <c r="M63" i="2"/>
  <c r="M62" i="2"/>
  <c r="O30" i="16" l="1"/>
  <c r="O31" i="16" s="1"/>
  <c r="D63" i="18"/>
  <c r="D64" i="18" s="1"/>
  <c r="H31" i="16"/>
  <c r="L27" i="16" s="1"/>
  <c r="M14" i="16"/>
  <c r="M31" i="16"/>
  <c r="M30" i="16"/>
  <c r="P64" i="23"/>
  <c r="M64" i="2"/>
  <c r="P27" i="16" l="1"/>
  <c r="Q62" i="23"/>
  <c r="Q63" i="23"/>
  <c r="E63" i="18"/>
  <c r="E62" i="18"/>
  <c r="N63" i="2"/>
  <c r="N62" i="2"/>
  <c r="Q64" i="23" l="1"/>
  <c r="E64" i="18"/>
  <c r="N64" i="2"/>
  <c r="R62" i="23" l="1"/>
  <c r="R63" i="23"/>
  <c r="F63" i="18"/>
  <c r="F62" i="18"/>
  <c r="O63" i="2"/>
  <c r="O62" i="2"/>
  <c r="R64" i="23" l="1"/>
  <c r="F64" i="18"/>
  <c r="O64" i="2"/>
  <c r="S62" i="23" l="1"/>
  <c r="S63" i="23"/>
  <c r="G63" i="18"/>
  <c r="G62" i="18"/>
  <c r="P63" i="2"/>
  <c r="P62" i="2"/>
  <c r="S64" i="23" l="1"/>
  <c r="G64" i="18"/>
  <c r="P64" i="2"/>
  <c r="T62" i="23" l="1"/>
  <c r="T63" i="23"/>
  <c r="U63" i="23" s="1"/>
  <c r="V63" i="23" s="1"/>
  <c r="H63" i="18"/>
  <c r="H62" i="18"/>
  <c r="Q63" i="2"/>
  <c r="Q62" i="2"/>
  <c r="U62" i="23" l="1"/>
  <c r="V62" i="23" s="1"/>
  <c r="T64" i="23"/>
  <c r="H64" i="18"/>
  <c r="Q64" i="2"/>
  <c r="I63" i="18" l="1"/>
  <c r="I62" i="18"/>
  <c r="R63" i="2"/>
  <c r="R62" i="2"/>
  <c r="I64" i="18" l="1"/>
  <c r="R64" i="2"/>
  <c r="J63" i="18" l="1"/>
  <c r="J62" i="18"/>
  <c r="S63" i="2"/>
  <c r="S62" i="2"/>
  <c r="J64" i="18" l="1"/>
  <c r="S64" i="2"/>
  <c r="K63" i="18" l="1"/>
  <c r="K62" i="18"/>
  <c r="T63" i="2"/>
  <c r="T62" i="2"/>
  <c r="U62" i="2" s="1"/>
  <c r="V62" i="2" s="1"/>
  <c r="K64" i="18" l="1"/>
  <c r="T64" i="2"/>
  <c r="U63" i="2"/>
  <c r="V63" i="2" s="1"/>
  <c r="L63" i="18" l="1"/>
  <c r="L62" i="18"/>
  <c r="L64" i="18" l="1"/>
  <c r="M63" i="18" l="1"/>
  <c r="M62" i="18"/>
  <c r="M64" i="18" l="1"/>
  <c r="N63" i="18" l="1"/>
  <c r="N62" i="18"/>
  <c r="N64" i="18" l="1"/>
  <c r="O63" i="18" l="1"/>
  <c r="O62" i="18"/>
  <c r="O64" i="18" l="1"/>
  <c r="P63" i="18" l="1"/>
  <c r="P62" i="18"/>
  <c r="P64" i="18" l="1"/>
  <c r="Q63" i="18" l="1"/>
  <c r="Q62" i="18"/>
  <c r="Q64" i="18" l="1"/>
  <c r="R63" i="18" l="1"/>
  <c r="R62" i="18"/>
  <c r="R64" i="18" l="1"/>
  <c r="S63" i="18" l="1"/>
  <c r="S62" i="18"/>
  <c r="S64" i="18" l="1"/>
  <c r="T63" i="18" l="1"/>
  <c r="T62" i="18"/>
  <c r="U62" i="18" s="1"/>
  <c r="V62" i="18" s="1"/>
  <c r="T64" i="18" l="1"/>
  <c r="U63" i="18"/>
  <c r="V63" i="18" s="1"/>
</calcChain>
</file>

<file path=xl/sharedStrings.xml><?xml version="1.0" encoding="utf-8"?>
<sst xmlns="http://schemas.openxmlformats.org/spreadsheetml/2006/main" count="1151" uniqueCount="334">
  <si>
    <t>Descrizione</t>
  </si>
  <si>
    <t>Spese Ammissibili</t>
  </si>
  <si>
    <t>Totale</t>
  </si>
  <si>
    <t>Spese non ammissibili</t>
  </si>
  <si>
    <t>Voci di spesa</t>
  </si>
  <si>
    <t>Importo totale</t>
  </si>
  <si>
    <t>(euro)</t>
  </si>
  <si>
    <t>Intensità di aiuto applicabile</t>
  </si>
  <si>
    <t>Norma applicabile</t>
  </si>
  <si>
    <t>Controllo</t>
  </si>
  <si>
    <t>Contributo richiesto</t>
  </si>
  <si>
    <t>Min.</t>
  </si>
  <si>
    <t>Check</t>
  </si>
  <si>
    <t>Importo spesa ammissibile</t>
  </si>
  <si>
    <t>Mese 1</t>
  </si>
  <si>
    <t>Mese 2</t>
  </si>
  <si>
    <t>Mese 3</t>
  </si>
  <si>
    <t>Mese 4</t>
  </si>
  <si>
    <t>Mese 5</t>
  </si>
  <si>
    <t>Mese 6</t>
  </si>
  <si>
    <t>Mese 7</t>
  </si>
  <si>
    <t>Mese 8</t>
  </si>
  <si>
    <t>Mese 9</t>
  </si>
  <si>
    <t>Mese 10</t>
  </si>
  <si>
    <t>Mese 11</t>
  </si>
  <si>
    <t>Mese 12</t>
  </si>
  <si>
    <t>Mese 13</t>
  </si>
  <si>
    <t>Mese 14</t>
  </si>
  <si>
    <t>Mese 15</t>
  </si>
  <si>
    <t>Mese 16</t>
  </si>
  <si>
    <t>Mese 17</t>
  </si>
  <si>
    <t>Mese 18</t>
  </si>
  <si>
    <t>FABBISOGNO</t>
  </si>
  <si>
    <t>Importi</t>
  </si>
  <si>
    <t>FONTI DI COPERTURA</t>
  </si>
  <si>
    <t>Investimenti ammissibili a contributo</t>
  </si>
  <si>
    <t>Agevolazioni richieste per il programma</t>
  </si>
  <si>
    <t>Altri finanziamenti a m/l termine</t>
  </si>
  <si>
    <t>Altre disponibilità (specificare):</t>
  </si>
  <si>
    <t>..............................................................</t>
  </si>
  <si>
    <t>Totale fabbisogni</t>
  </si>
  <si>
    <t>Totale fonti</t>
  </si>
  <si>
    <t>Spese non agevolabili</t>
  </si>
  <si>
    <t>(Importi in Euro)</t>
  </si>
  <si>
    <t xml:space="preserve">ATTIVO </t>
  </si>
  <si>
    <t>meno: fondi di ammortamento</t>
  </si>
  <si>
    <t>Totale immobilizzazioni immateriali</t>
  </si>
  <si>
    <t>meno: fondi di svalutazione</t>
  </si>
  <si>
    <t>Totale immobilizzazioni materiali</t>
  </si>
  <si>
    <t>Totale crediti</t>
  </si>
  <si>
    <t>TOTALE ATTIVO</t>
  </si>
  <si>
    <t xml:space="preserve">PASSIVO </t>
  </si>
  <si>
    <t>TOTALE PASSIVO</t>
  </si>
  <si>
    <t>Totale altri ricavi e proventi</t>
  </si>
  <si>
    <t>Totale costi per il personale</t>
  </si>
  <si>
    <t>Totale ammortamenti e svalutazioni</t>
  </si>
  <si>
    <t>Differenza tra valore e costi della produzione (A - B)</t>
  </si>
  <si>
    <t>Totale proventi da partecipazioni</t>
  </si>
  <si>
    <t>Totale altri proventi finanziari</t>
  </si>
  <si>
    <t>Totale oneri finanziari</t>
  </si>
  <si>
    <t>Totale rivalutazioni</t>
  </si>
  <si>
    <t>Totale svalutazioni</t>
  </si>
  <si>
    <t>Risultato prima delle imposte</t>
  </si>
  <si>
    <t>Esercizio precedente</t>
  </si>
  <si>
    <t>I - Immobilizzazioni immateriali:</t>
  </si>
  <si>
    <t>A) TOTALE DEI CREDITI VERSO SOCI PER VERSAMENTI ANCORA DOVUTI</t>
  </si>
  <si>
    <t>II - Immobilizzazioni materiali:</t>
  </si>
  <si>
    <t>III - Immobilizzazioni finanziarie:</t>
  </si>
  <si>
    <t>B) TOTALE DELLE IMMOBILIZZAZIONI</t>
  </si>
  <si>
    <t>I - Rimanenze:</t>
  </si>
  <si>
    <t>II - Crediti:</t>
  </si>
  <si>
    <t>1) esigibili entro l'esercizio successivo</t>
  </si>
  <si>
    <t>2) esigibili oltre l'esercizio successivo</t>
  </si>
  <si>
    <t>III -  Attività finanziarie:</t>
  </si>
  <si>
    <t>IV - Disponibilità liquide:</t>
  </si>
  <si>
    <t>C) TOTALE ATTIVO CIRCOLANTE</t>
  </si>
  <si>
    <t>D) RATEI E RISCONTI</t>
  </si>
  <si>
    <t>I - Capitale sociale</t>
  </si>
  <si>
    <t>II - Riserva da sopraprezzo azioni</t>
  </si>
  <si>
    <t>III - Riserve di rivalutazione</t>
  </si>
  <si>
    <t xml:space="preserve"> IV . Riserva legale</t>
  </si>
  <si>
    <t>V - Riserva per azioni proprie in portafoglio</t>
  </si>
  <si>
    <t>VI - Riserve statutarie</t>
  </si>
  <si>
    <t xml:space="preserve"> VII - Altre riserve</t>
  </si>
  <si>
    <t>VIII - Utili (perdite) portati a nuovo</t>
  </si>
  <si>
    <t>IX - Utile (perdita) dell'esercizio</t>
  </si>
  <si>
    <t>A) TOTALE PATRIMONIO NETTO</t>
  </si>
  <si>
    <t>B) TOTALE FONDI PER RISCHI ED ONERI</t>
  </si>
  <si>
    <t>C) TRATTAMENTO DI FINE RAPPORTO</t>
  </si>
  <si>
    <t>D) DEBITI</t>
  </si>
  <si>
    <t>D) TOTALE DEBITI</t>
  </si>
  <si>
    <t>E) RATEI E RISCONTI</t>
  </si>
  <si>
    <t>B) IMMOBILIZZAZIONI</t>
  </si>
  <si>
    <t>C) ATTIVO CIRCOLANTE</t>
  </si>
  <si>
    <t>A) PATRIMONIO NETTO</t>
  </si>
  <si>
    <t>A) VALORE DELLA PRODUZIONE:</t>
  </si>
  <si>
    <t>1) Ricavi vendite e prestazioni</t>
  </si>
  <si>
    <t>2) Variazione nelle rimanenze di prodotti in corso di lavorazione, semilavorati e finiti</t>
  </si>
  <si>
    <t>3) Variazioni lavori in corso su ordinazione</t>
  </si>
  <si>
    <t>4) Incrementi immobilizzazioni per lavori interni</t>
  </si>
  <si>
    <t>5) Altri ricavi e proventi:</t>
  </si>
  <si>
    <t>a) contributi in conto esercizio</t>
  </si>
  <si>
    <t>b) altri</t>
  </si>
  <si>
    <t>6) Per materie prime, sussidiarie, di consumo e di merci</t>
  </si>
  <si>
    <t>7) Per servizi</t>
  </si>
  <si>
    <t>8) Per godimento di beni di terzi</t>
  </si>
  <si>
    <t>9) Per il personale:</t>
  </si>
  <si>
    <t>a) salari e stipendi</t>
  </si>
  <si>
    <t>b) oneri sociali</t>
  </si>
  <si>
    <t>c) trattamento di fine rapporto</t>
  </si>
  <si>
    <t>d) trattamento di quiescenza e simili</t>
  </si>
  <si>
    <t>e) altri costi</t>
  </si>
  <si>
    <t>10) Ammortamenti e svalutazioni:</t>
  </si>
  <si>
    <t>a) ammortamento delle immobilizzazioni immateriali</t>
  </si>
  <si>
    <t>b) ammortamento delle immobilizazioni materiali</t>
  </si>
  <si>
    <t>c) altre svalutazioni delle immobilizzazioni</t>
  </si>
  <si>
    <t xml:space="preserve">d) svalutazione dei crediti compresi nell'attivo  </t>
  </si>
  <si>
    <t>A) TOTALE VALORE DELLA PRODUZIONE</t>
  </si>
  <si>
    <t>B) COSTI DELLA PRODUZIONE:</t>
  </si>
  <si>
    <t>11) Variazione nelle rimanenze di materie prime, sussidiarie, di consumo e merci</t>
  </si>
  <si>
    <t>12) Accantonamenti per rischi</t>
  </si>
  <si>
    <t>13) Altri accantonamenti</t>
  </si>
  <si>
    <t>B) TOTALE COSTI DELLA PRODUZIONE</t>
  </si>
  <si>
    <t>15) Proventi da partecipazioni:</t>
  </si>
  <si>
    <t>a) in imprese controllate</t>
  </si>
  <si>
    <t>b) in imprese collegate</t>
  </si>
  <si>
    <t>c) in altre imprese</t>
  </si>
  <si>
    <t>16) Altri proventi finanziari:</t>
  </si>
  <si>
    <t>a) da crediti iscritti nelle immobilizzazioni:</t>
  </si>
  <si>
    <t xml:space="preserve"> a1) da imprese controllate</t>
  </si>
  <si>
    <t xml:space="preserve"> a2) da imprese collegate</t>
  </si>
  <si>
    <t xml:space="preserve"> a3) da imprese controllanti</t>
  </si>
  <si>
    <t xml:space="preserve"> a4) da altre imprese</t>
  </si>
  <si>
    <t>b) da titoli iscritti nelle immobilizzazioni che non costituiscono partecipazioni</t>
  </si>
  <si>
    <t>c) da titoli iscritti nell'attivo circolante che non costituiscono partecipazioni</t>
  </si>
  <si>
    <t>d) proventi finanziari diversi dai precedenti:</t>
  </si>
  <si>
    <t>d1) da imprese controllate</t>
  </si>
  <si>
    <t>d2) da imprese collegate</t>
  </si>
  <si>
    <t>d3) da imprese controllanti</t>
  </si>
  <si>
    <t>d4) da altri</t>
  </si>
  <si>
    <t>C) PROVENTI ED ONERI FINANZIARI:</t>
  </si>
  <si>
    <t>17) Interessi ed altri oneri finanziari:</t>
  </si>
  <si>
    <t>a) verso imprese controllate</t>
  </si>
  <si>
    <t>b) verso imprese collegate</t>
  </si>
  <si>
    <t>c) verso imprese controllanti</t>
  </si>
  <si>
    <t>d) verso altri</t>
  </si>
  <si>
    <t>C) DIFFERENZA TRA PROVENTI E ONERI FINANZIARI</t>
  </si>
  <si>
    <t>D) RETTIFICHE DI VALORE DI ATTIVITA' FINANZIARIE</t>
  </si>
  <si>
    <t>18) Rivalutazioni:</t>
  </si>
  <si>
    <t>a) di partecipazioni</t>
  </si>
  <si>
    <t>b) di immobilizzazioni finanziarie che non costituiscono partecipazioni</t>
  </si>
  <si>
    <t>c) di titoli iscritti all'attivo circolante che non costituiscono partecipazioni</t>
  </si>
  <si>
    <t>19) Svalutazioni:</t>
  </si>
  <si>
    <t>D) TOTALE RETTIFICHE DI VALORE DI ATTIVITA' FINANZIARIE</t>
  </si>
  <si>
    <t>20) Imposte sul reddito dell'esercizio</t>
  </si>
  <si>
    <t>21) Utile (perdita) dell'esercizio</t>
  </si>
  <si>
    <t>Avanzamento % spesa</t>
  </si>
  <si>
    <t>Avanzamento spesa - dato cumulato</t>
  </si>
  <si>
    <t>Importo contributo richiesto cumulato</t>
  </si>
  <si>
    <t>Soggetto obbligato alla predisposizione del bilancio</t>
  </si>
  <si>
    <t>Si</t>
  </si>
  <si>
    <t>No</t>
  </si>
  <si>
    <t>ATTENZIONE: Indicare al campo di fianco se si tratta di Soggetto obbligato alla predisposizione del bilancio. Ove fosse selezionata l'opzione "Si", riportare i dati richiesti.</t>
  </si>
  <si>
    <t>Ok predisposto</t>
  </si>
  <si>
    <t>Aiuto concedibile</t>
  </si>
  <si>
    <r>
      <rPr>
        <b/>
        <u/>
        <sz val="9"/>
        <color theme="0"/>
        <rFont val="Calibri"/>
        <family val="2"/>
      </rPr>
      <t>AVVERTENZA</t>
    </r>
    <r>
      <rPr>
        <b/>
        <u/>
        <sz val="8"/>
        <color theme="0"/>
        <rFont val="Calibri"/>
        <family val="2"/>
      </rPr>
      <t>: la presente sezione va compilata anche se il soggetto richiedente il contributo non è tenuto alla predisposizione del Bilancio.</t>
    </r>
  </si>
  <si>
    <t>Penultimo esercizio</t>
  </si>
  <si>
    <t>Il sottoscritto _____________________________, nato a _______________ residente in _____________________________________________, C.F.__________________________________________________
consapevole delle responsabilità penali cui può andare incontro in caso di dichiarazioni mendaci, ai sensi e per gli effetti dell’art. 76 del D.P.R. 28 dicembre 2000, n. 445,
DICHIARA
 - che le informazioni riportate nel presente Formulario sono veritiere e, ove riferite a elementi previsionali, basate su stime ragionevoli;
 - che i valori esposti relativi alla spesa ammissibile, per la quale il contributo è richiesto, si basa su preventivi predisposti nella disponibilità dell'impresa richiedente.</t>
  </si>
  <si>
    <t>(*) In alternativa il presente documento deve essere firmato digitalmente dal procuratore speciale del legale rappresentante dell’impresa e corredato dalla procura speciale o copia autentica della stessa munita delle necessarie dichiarazioni rese dal legale rappresentante e procuratore ai sensi del D.P.R. n. 445/2000.</t>
  </si>
  <si>
    <t>Selezionare modalità prescelta erogazione contributo</t>
  </si>
  <si>
    <t>Modalità erogazione contributo</t>
  </si>
  <si>
    <t>1 - con anticipazione</t>
  </si>
  <si>
    <t>2 - avanzamento lavori</t>
  </si>
  <si>
    <t>(valore % contributo)</t>
  </si>
  <si>
    <t>Avanzamento della spesa[1]</t>
  </si>
  <si>
    <t>Avanzamento della spesa[2]</t>
  </si>
  <si>
    <t>Avanzamento della spesa</t>
  </si>
  <si>
    <t>Anticipazione contributo</t>
  </si>
  <si>
    <t>(valore %)</t>
  </si>
  <si>
    <t>1° Acconto</t>
  </si>
  <si>
    <t>Saldo</t>
  </si>
  <si>
    <t>Importo contributo richiesto 1 - con anticipazione</t>
  </si>
  <si>
    <t>Importo contributo richiesto 2  - avanzamento lavori</t>
  </si>
  <si>
    <t>14) Oneri diversi della gestione</t>
  </si>
  <si>
    <t>Dopo la predisposizione della tabella selezionare l'opzione "OK predisposto" nel campo a fianco</t>
  </si>
  <si>
    <t>Denominazione del Soggetto richiedente il contributo</t>
  </si>
  <si>
    <t>2. Quadro di dettaglio delle spese</t>
  </si>
  <si>
    <t>Spese per il personale</t>
  </si>
  <si>
    <t>Ricercatori</t>
  </si>
  <si>
    <t>Tecnici</t>
  </si>
  <si>
    <t>Strumenti ed Attrezzature</t>
  </si>
  <si>
    <t>Ricerca Contrattuale</t>
  </si>
  <si>
    <t>Spese Generali</t>
  </si>
  <si>
    <t>Costi per la tutela della proprietà intellettuale</t>
  </si>
  <si>
    <t>Altri costi di esercizio</t>
  </si>
  <si>
    <t>Spese generali calcolate in misura forfettaria</t>
  </si>
  <si>
    <t>Spese ammissibili</t>
  </si>
  <si>
    <t>Spese ammissibili - Impresa</t>
  </si>
  <si>
    <t>OdR</t>
  </si>
  <si>
    <t>Organismo di Ricerca</t>
  </si>
  <si>
    <t>Soggetti</t>
  </si>
  <si>
    <t>Importo spesa ammissibile (euro)</t>
  </si>
  <si>
    <t>Intensità di aiuto applicabile (%)</t>
  </si>
  <si>
    <t>Aiuto concedibile (euro)</t>
  </si>
  <si>
    <t>Nota bene: compilare le celle in bianco di cui sopra. La mancata compilazione non consente la produzione del Formulario in maniera completa e funzionale alla presentazione della domanda</t>
  </si>
  <si>
    <t>Soglia
(voci di spesa e valori min/max investimento ammissibile)</t>
  </si>
  <si>
    <t>4bis. Articolazione temporale delle richieste di erogazione del contributo (importi in euro)</t>
  </si>
  <si>
    <t>5. STATO PATRIMONIALE</t>
  </si>
  <si>
    <t>6. Conto Economico</t>
  </si>
  <si>
    <t>1. Beneficiario OdR</t>
  </si>
  <si>
    <t>3. Determinazione del contributo richiesto</t>
  </si>
  <si>
    <r>
      <t xml:space="preserve">Nota bene: Ove gli elementi forniti circa le spese ammissibili non fossero congrui con le disposizioni dell'Avviso oppure le indicazioni relativamente alla spesa prevista, fornite in tabella di cui al punto 2, non rispettano le condizioni previste dall'Avviso (in materia di soglie di investimento ammissibile e limiti all'incidenza di alcune voci di spesa) e, </t>
    </r>
    <r>
      <rPr>
        <b/>
        <u/>
        <sz val="9"/>
        <color theme="0"/>
        <rFont val="Calibri"/>
        <family val="2"/>
      </rPr>
      <t>più in generale, ove i dati forniti nella presente sezione del Formulario (compresi, quindi, anche gli altri fogli della presente cartella excel) fossero incongrui o incompleti, il foglio di calcolo non procede alla determinazione dell'aiuto concedibile/contributo richiesto</t>
    </r>
    <r>
      <rPr>
        <sz val="9"/>
        <color theme="0"/>
        <rFont val="Calibri"/>
        <family val="2"/>
      </rPr>
      <t>.</t>
    </r>
  </si>
  <si>
    <t>Check coerenza articolazione temporale con punto 2) Quadro dettaglio spese:</t>
  </si>
  <si>
    <t>ATS</t>
  </si>
  <si>
    <t>Codice Tipologia Beneficiario</t>
  </si>
  <si>
    <t>Classe dimensionale e Modalità di presentazione della domanda</t>
  </si>
  <si>
    <t>Intensità aiuto</t>
  </si>
  <si>
    <t>si</t>
  </si>
  <si>
    <t>Piccola Impresa Singola</t>
  </si>
  <si>
    <t>no</t>
  </si>
  <si>
    <t>Media Impresa Singola</t>
  </si>
  <si>
    <t>Grande Impresa Singola</t>
  </si>
  <si>
    <t>1. Tipologia del progetto di investimento per il quale si richiede il contributo</t>
  </si>
  <si>
    <t>Nota 1: Selezionare una delle opzioni disponibili.</t>
  </si>
  <si>
    <t>Denominazione richiedente</t>
  </si>
  <si>
    <t>Base giuridica (Par. 1.2 comma 2 Avviso)</t>
  </si>
  <si>
    <t>Classe dimensionale di appartenenza e modalità di presentazione della domanda</t>
  </si>
  <si>
    <r>
      <t>Selezionare una opzione</t>
    </r>
    <r>
      <rPr>
        <b/>
        <vertAlign val="superscript"/>
        <sz val="8"/>
        <color theme="4" tint="-0.249977111117893"/>
        <rFont val="Calibri"/>
        <family val="2"/>
      </rPr>
      <t>1</t>
    </r>
  </si>
  <si>
    <t>Art. 25 del Reg. 651/2014
Sviluppo Sperimentale</t>
  </si>
  <si>
    <t>i. Personale dipendente o non dipendente addetto al coordinamento e gestione amministrativa del progetto (project management)</t>
  </si>
  <si>
    <t>ii. Personale dipendente o non dipendente con profilo tecnico (ricercatori, tecnici e altro personale ausiliario nella misura in cui sono impiegati nel progetto)</t>
  </si>
  <si>
    <r>
      <rPr>
        <b/>
        <u/>
        <sz val="9"/>
        <color theme="0"/>
        <rFont val="Calibri"/>
        <family val="2"/>
      </rPr>
      <t>AVVERTENZA</t>
    </r>
    <r>
      <rPr>
        <b/>
        <u/>
        <sz val="8"/>
        <color theme="0"/>
        <rFont val="Calibri"/>
        <family val="2"/>
      </rPr>
      <t>: la presente sezione va compilata solamente dai soggetti obbligati alla predisposizione del Bilancio.</t>
    </r>
  </si>
  <si>
    <r>
      <t>7. Piano di copertura degli investimenti</t>
    </r>
    <r>
      <rPr>
        <b/>
        <vertAlign val="superscript"/>
        <sz val="12"/>
        <color theme="0"/>
        <rFont val="Calibri"/>
        <family val="2"/>
      </rPr>
      <t>1</t>
    </r>
  </si>
  <si>
    <t>Codice</t>
  </si>
  <si>
    <t>Piccola Impresa in associazione con altra/e impresa/e e/o OdR (Avviso Par. 3.5, comma 3, lett. b., punto i.)</t>
  </si>
  <si>
    <t>Media  Impresa in associazione con altra/e impresa/e e/o OdR (Avviso Par. 3.5, comma 3, lett. b., punto i.)</t>
  </si>
  <si>
    <t>Grande Impresa in associazione con altra/e impresa/e e/o OdR (Avviso Par. 3.5, comma 3, lett. b., punto i.)</t>
  </si>
  <si>
    <t>Piccola Impresa Singola (Avviso Par. 3.5, comma 3, lett. b., punto ii.)</t>
  </si>
  <si>
    <t>Media Impresa Singola (Avviso Par. 3.5, comma 3, lett. b., punto ii.)</t>
  </si>
  <si>
    <t>Grande Impresa Singola (Avviso Par. 3.5, comma 3, lett. b., punto ii.)</t>
  </si>
  <si>
    <r>
      <t>Capitale proprio</t>
    </r>
    <r>
      <rPr>
        <vertAlign val="superscript"/>
        <sz val="8"/>
        <color rgb="FF00000A"/>
        <rFont val="Calibri"/>
        <family val="2"/>
      </rPr>
      <t>2</t>
    </r>
  </si>
  <si>
    <r>
      <t>IVA</t>
    </r>
    <r>
      <rPr>
        <vertAlign val="superscript"/>
        <sz val="8"/>
        <color rgb="FF00000A"/>
        <rFont val="Calibri"/>
        <family val="2"/>
      </rPr>
      <t>2</t>
    </r>
  </si>
  <si>
    <t>Nota 1: Con riferimento alle fonti di copertura, allegare alla domanda eventuale documentazione utile a supporto delle informazioni fornite
Nota 2: Il dato va fornito obbligatoriamente</t>
  </si>
  <si>
    <t>Modalità di presentazione</t>
  </si>
  <si>
    <t>Impresa Singola</t>
  </si>
  <si>
    <t>Impresa Singola (Avviso Par. 3.5, comma 3, lett. b., punto ii.)</t>
  </si>
  <si>
    <t>A. Modalità di presentazione della domanda</t>
  </si>
  <si>
    <t>B. Quadro di RIEPILOGO di dettaglio delle spese</t>
  </si>
  <si>
    <r>
      <t>Check Massimale contributo concedibile
(</t>
    </r>
    <r>
      <rPr>
        <b/>
        <sz val="9"/>
        <color theme="4" tint="-0.249977111117893"/>
        <rFont val="Calibri"/>
        <family val="2"/>
      </rPr>
      <t>par. 3.5 comma 7</t>
    </r>
    <r>
      <rPr>
        <b/>
        <sz val="9"/>
        <color theme="1"/>
        <rFont val="Calibri"/>
        <family val="2"/>
      </rPr>
      <t>)</t>
    </r>
  </si>
  <si>
    <t>Impresa 1</t>
  </si>
  <si>
    <t>Impresa 2</t>
  </si>
  <si>
    <t>Impresa 3</t>
  </si>
  <si>
    <t>Incidenza spesa Ammissibile</t>
  </si>
  <si>
    <t>Selezionare una delle opzioni disponibili</t>
  </si>
  <si>
    <t>Imprese Associate con OdR  (Avviso Par. 3.5, comma 3, lett. b., punto i.)</t>
  </si>
  <si>
    <t>Imprese Associate (Avviso Par. 3.5, comma 3, lett. b., punto i., primo trattino)</t>
  </si>
  <si>
    <t>Impresa associata con OdR (Avviso Par. 3.5, comma 3, lett. b., punto i., secondo trattino)</t>
  </si>
  <si>
    <t>Check Composizione Associazione Imprese
(par. 3.5 comma 3, lett. b., punto i.)</t>
  </si>
  <si>
    <r>
      <t>Check Soglia spesa ammissibile
(</t>
    </r>
    <r>
      <rPr>
        <b/>
        <sz val="9"/>
        <color theme="4" tint="-0.249977111117893"/>
        <rFont val="Calibri"/>
        <family val="2"/>
      </rPr>
      <t>par. 3.5 comma 4</t>
    </r>
    <r>
      <rPr>
        <b/>
        <sz val="9"/>
        <color theme="1"/>
        <rFont val="Calibri"/>
        <family val="2"/>
      </rPr>
      <t>)</t>
    </r>
  </si>
  <si>
    <r>
      <t>Check Soglia spesa ammissibile
(</t>
    </r>
    <r>
      <rPr>
        <b/>
        <sz val="9"/>
        <color theme="4" tint="-0.249977111117893"/>
        <rFont val="Calibri"/>
        <family val="2"/>
      </rPr>
      <t>par. 3.5 comma 3, lett. b., punto i.</t>
    </r>
    <r>
      <rPr>
        <b/>
        <sz val="9"/>
        <color theme="1"/>
        <rFont val="Calibri"/>
        <family val="2"/>
      </rPr>
      <t>)</t>
    </r>
  </si>
  <si>
    <t>Conto economico</t>
  </si>
  <si>
    <t>Totale spese ammissibili</t>
  </si>
  <si>
    <t>Totale Spese Ammissibili e Non Ammissibili</t>
  </si>
  <si>
    <t>Totale spese NON Ammissibili</t>
  </si>
  <si>
    <t>punti riduzone contributo concedibile</t>
  </si>
  <si>
    <t>C. Determinazione del contributo richiesto (RIEPILOGO)</t>
  </si>
  <si>
    <t>Aiuto totale richiesto (euro)</t>
  </si>
  <si>
    <t>Aiuto richiesto (euro)</t>
  </si>
  <si>
    <t>Punti % di riduzone contributo concedibile
(SELEZIONARE UNA DELLE OPZIONI DISPONIBILI)</t>
  </si>
  <si>
    <t>N° Ore</t>
  </si>
  <si>
    <t>Costo Standard (€)</t>
  </si>
  <si>
    <r>
      <t xml:space="preserve">Nota bene: compilare le celle in bianco di cui sopra. La mancata compilazione non consente la produzione del Formulario in maniera completa e funzionale alla presentazione della domanda: vanno quindi fornite, in relazione a ciascun importo, le informazioni sulla voce di spesa ed una sua breve descrizione.
In relazione alle </t>
    </r>
    <r>
      <rPr>
        <b/>
        <u/>
        <sz val="9"/>
        <color theme="0"/>
        <rFont val="Calibri"/>
        <family val="2"/>
      </rPr>
      <t>Spese per il personale</t>
    </r>
    <r>
      <rPr>
        <sz val="9"/>
        <color theme="0"/>
        <rFont val="Calibri"/>
        <family val="2"/>
      </rPr>
      <t xml:space="preserve">. queste ultime vanno </t>
    </r>
    <r>
      <rPr>
        <b/>
        <u/>
        <sz val="9"/>
        <color theme="0"/>
        <rFont val="Calibri"/>
        <family val="2"/>
      </rPr>
      <t>descritte con riferimento ai profili impiegati</t>
    </r>
    <r>
      <rPr>
        <sz val="9"/>
        <color theme="0"/>
        <rFont val="Calibri"/>
        <family val="2"/>
      </rPr>
      <t>: non è richiesta in questa sede la produzione dei dati identificativi delle risorse impiegate.
La soglia del 15% relativamente alle spese generali è determinata in relazione al totale delle spese per il personale.</t>
    </r>
  </si>
  <si>
    <t>Spese non ammissibili
(es.: Spese ex Par. 3.4 comma 3 dell'Avviso)</t>
  </si>
  <si>
    <r>
      <t>Firma digitale del legale rappresentante</t>
    </r>
    <r>
      <rPr>
        <vertAlign val="superscript"/>
        <sz val="8"/>
        <color theme="1"/>
        <rFont val="Calibri"/>
        <family val="2"/>
      </rPr>
      <t xml:space="preserve">* </t>
    </r>
    <r>
      <rPr>
        <sz val="8"/>
        <color theme="1"/>
        <rFont val="Calibri"/>
        <family val="2"/>
      </rPr>
      <t>o del legale rappresentante del Soggetto Capofila</t>
    </r>
  </si>
  <si>
    <t>Nome e Cognome del Rappresentante Legale o del legale rapresentante del Soggetto Capofila</t>
  </si>
  <si>
    <t>SPESE AMMISSIBILI</t>
  </si>
  <si>
    <t>Data Inizio</t>
  </si>
  <si>
    <t>Data fine</t>
  </si>
  <si>
    <t>Spese generali</t>
  </si>
  <si>
    <t>Euro</t>
  </si>
  <si>
    <t>Totale Progetto</t>
  </si>
  <si>
    <t>Strumenti e attrezzature</t>
  </si>
  <si>
    <t>Ricerca contrattuale</t>
  </si>
  <si>
    <t>Totale Fase</t>
  </si>
  <si>
    <t>Totale Fasi</t>
  </si>
  <si>
    <t>Check compilazione foglio WP</t>
  </si>
  <si>
    <t>Beneficiario 1</t>
  </si>
  <si>
    <t>Beneficiario 2</t>
  </si>
  <si>
    <t>Beneficiario 3</t>
  </si>
  <si>
    <t>Beneficiario 4</t>
  </si>
  <si>
    <t>Check Data Fase</t>
  </si>
  <si>
    <t>POR CALABRIA FESR-FSE 2014-2020</t>
  </si>
  <si>
    <t xml:space="preserve">ASSE I – PROMOZIONE DELLA RICERCA E DELL’INNOVAZIONE </t>
  </si>
  <si>
    <t>Obiettivo specifico 1.3 - Promozione di nuovi mercati per l’innovazione</t>
  </si>
  <si>
    <t>Azione 1.3.2 Sostegno alla generazione di soluzioni innovative a specifici problemi di rilevanza sociale</t>
  </si>
  <si>
    <t>anche attraverso l’utilizzo di ambienti di innovazione aperta come i Living Labs</t>
  </si>
  <si>
    <t>FORMULARIO</t>
  </si>
  <si>
    <t>SEZIONE B</t>
  </si>
  <si>
    <t>Formulario
SEZIONE B RIEPILOGO</t>
  </si>
  <si>
    <t>Disclaimer: Predisporre il formulario seguendo l'ordine dei fogli nella presente cartella di lavoro, avendo cura di alimentare le celle in bianco in funzione delle caratteristiche e dei contenuti dell'operazione proposta, nonché delle caratteristiche del richiedente e, eventualmente, dei soggetti aderenti nel caso di domanda di contributo in forma aggregata.</t>
  </si>
  <si>
    <t>Denominazione Fase Attività</t>
  </si>
  <si>
    <t>Tipo attività</t>
  </si>
  <si>
    <t>Ruoli e compiti di ciascuno dei soggetti partecipanti alla presente fase di attività del progetto</t>
  </si>
  <si>
    <t>Obiettivi</t>
  </si>
  <si>
    <t>Descrizione delle eventuali singole sotto attività di cui si compone la presente fase del progetto</t>
  </si>
  <si>
    <t>Risultati attesi e deliverables</t>
  </si>
  <si>
    <r>
      <t>Soggetto Responsabile della Fase di Attività</t>
    </r>
    <r>
      <rPr>
        <vertAlign val="superscript"/>
        <sz val="8"/>
        <color theme="1"/>
        <rFont val="Calibri"/>
        <family val="2"/>
      </rPr>
      <t>1</t>
    </r>
  </si>
  <si>
    <r>
      <t>Altri soggetti impegnati nella fase di attività</t>
    </r>
    <r>
      <rPr>
        <vertAlign val="superscript"/>
        <sz val="8"/>
        <color theme="1"/>
        <rFont val="Calibri"/>
        <family val="2"/>
      </rPr>
      <t>2</t>
    </r>
  </si>
  <si>
    <t>Nota 1:  Indicare, nel caso di progetto presentato in forma associata, quale tra i soggetti è specificamente individuato quale responsabile. Nel caso di progetto presentato in forma singola, indicare la denominazione del proponente.</t>
  </si>
  <si>
    <t>Nota 2: Sempre nel caso di progetto presentato in forma associata, indicare gli altri soggetti interessati da questa fase del progetto.</t>
  </si>
  <si>
    <t>Articolazione per fase delle attività previste (descrizione dei contenuti)</t>
  </si>
  <si>
    <t>4. Articolazione temporale della Spesa Ammissibile</t>
  </si>
  <si>
    <t>Tempistica di attuazione</t>
  </si>
  <si>
    <t xml:space="preserve">Da: gg/mm/aa                                A: gg/mm/aa  </t>
  </si>
  <si>
    <t>WP1</t>
  </si>
  <si>
    <t>WP2</t>
  </si>
  <si>
    <t>WP3</t>
  </si>
  <si>
    <t>WP4</t>
  </si>
  <si>
    <t>WP5</t>
  </si>
  <si>
    <t>WP6</t>
  </si>
  <si>
    <t>WP7</t>
  </si>
  <si>
    <t>WP8</t>
  </si>
  <si>
    <t>WP9</t>
  </si>
  <si>
    <t>WP10</t>
  </si>
  <si>
    <t>WP11</t>
  </si>
  <si>
    <t>WP12</t>
  </si>
  <si>
    <t>WP13</t>
  </si>
  <si>
    <t>WP14</t>
  </si>
  <si>
    <t>WP15</t>
  </si>
  <si>
    <t>Work Package</t>
  </si>
  <si>
    <t>Articolazione per WP della spesa ammissibile</t>
  </si>
  <si>
    <t>e</t>
  </si>
  <si>
    <t>Nota bene: la presente tabella restituisce  i valori solo successivamente alla corretta compilazione dei successivi fogli 3, 4, 5.</t>
  </si>
  <si>
    <r>
      <rPr>
        <b/>
        <u/>
        <sz val="12"/>
        <color theme="0"/>
        <rFont val="Calibri"/>
        <family val="2"/>
      </rPr>
      <t xml:space="preserve">Nota bene: Nel presente foglio della Sezione B del Formulario, vanno fornite le informazioni relative alle modalità di presentazione della domanda e quella relativa alla eventuale richiesta di una percentuale di contibuto inferiore al massimo consentito, compilando le pertinenti celle in bianco. </t>
    </r>
    <r>
      <rPr>
        <sz val="10"/>
        <color theme="0"/>
        <rFont val="Calibri"/>
        <family val="2"/>
      </rPr>
      <t xml:space="preserve">
Le rimanenti informazioni riportate alle</t>
    </r>
    <r>
      <rPr>
        <b/>
        <u/>
        <sz val="10"/>
        <color theme="0"/>
        <rFont val="Calibri"/>
        <family val="2"/>
      </rPr>
      <t xml:space="preserve"> TABELLE A. B e C. DELLA PRESENTE SEZIONE DEL FORMULARIO SONO PREDISPOSTE AUTOMATICAMENTE SULLA BASE DELLE INFORMAZIONI FORNITE AGLI ALTRI FOGLI DELLA PRESENTE SEZIONE DEL FORMULARIO</t>
    </r>
    <r>
      <rPr>
        <sz val="10"/>
        <color theme="0"/>
        <rFont val="Calibri"/>
        <family val="2"/>
      </rPr>
      <t xml:space="preserve">. Ove gli elementi forniti, circa il contributo di ciascuna Impresa e/o dell'OdR alla realizzazione del progetto non fossero congrui con le disposizioni dell'Avviso e/o l'importo dell'aiuto concedibile superi la soglia di cui al par. 3.5 comma 4 dell'Avviso,  e, </t>
    </r>
    <r>
      <rPr>
        <b/>
        <u/>
        <sz val="10"/>
        <color theme="0"/>
        <rFont val="Calibri"/>
        <family val="2"/>
      </rPr>
      <t>più in generale, ove i dati forniti con il presente Formulario (quanto agli altri fogli della presente cartella excel) fossero incongrui o incompleti, il foglio di calcolo non procede alla determinazione dell'aiuto concedibile/contributo richiesto</t>
    </r>
    <r>
      <rPr>
        <sz val="10"/>
        <color theme="0"/>
        <rFont val="Calibri"/>
        <family val="2"/>
      </rPr>
      <t xml:space="preserve">.
</t>
    </r>
    <r>
      <rPr>
        <b/>
        <u/>
        <sz val="12"/>
        <color theme="0"/>
        <rFont val="Calibri"/>
        <family val="2"/>
      </rPr>
      <t>Il presente foglio di calcolo non procede alla determinazione dell'aiuto concedibile/aiuto richiesto ove il campo di cui alla Tabella  A., relativo alla modalità di presentazione della domanda, e le informazioni circa l'eventuale riduzione del contributo richiesto, di cui alla Tabella  C,  non  sono correttamente predisposti.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</si>
</sst>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0\)"/>
    <numFmt numFmtId="165" formatCode="d/m/yyyy"/>
    <numFmt numFmtId="166" formatCode="0.0%"/>
    <numFmt numFmtId="167" formatCode="#,##0.00_ ;[Red]\-#,##0.00\ "/>
    <numFmt numFmtId="168" formatCode="dd/mm/yy;@"/>
  </numFmts>
  <fonts count="58" x14ac:knownFonts="1">
    <font>
      <sz val="8"/>
      <color theme="1"/>
      <name val="Calibri"/>
      <family val="2"/>
    </font>
    <font>
      <sz val="8"/>
      <color theme="1"/>
      <name val="Calibri"/>
      <family val="2"/>
    </font>
    <font>
      <b/>
      <sz val="8"/>
      <color theme="1"/>
      <name val="Calibri"/>
      <family val="2"/>
    </font>
    <font>
      <b/>
      <sz val="10"/>
      <color theme="1"/>
      <name val="Calibri"/>
      <family val="2"/>
    </font>
    <font>
      <i/>
      <sz val="8"/>
      <color theme="1"/>
      <name val="Calibri"/>
      <family val="2"/>
    </font>
    <font>
      <b/>
      <i/>
      <sz val="8"/>
      <color theme="1"/>
      <name val="Calibri"/>
      <family val="2"/>
    </font>
    <font>
      <b/>
      <sz val="9"/>
      <color theme="1"/>
      <name val="Calibri"/>
      <family val="2"/>
    </font>
    <font>
      <b/>
      <sz val="7"/>
      <color theme="1"/>
      <name val="Calibri"/>
      <family val="2"/>
    </font>
    <font>
      <sz val="8"/>
      <color rgb="FF00000A"/>
      <name val="Calibri"/>
      <family val="2"/>
    </font>
    <font>
      <b/>
      <sz val="8"/>
      <color rgb="FF00000A"/>
      <name val="Calibri"/>
      <family val="2"/>
    </font>
    <font>
      <sz val="10"/>
      <name val="Times New Roman"/>
      <family val="1"/>
    </font>
    <font>
      <sz val="12"/>
      <name val="Times New Roman"/>
      <family val="1"/>
    </font>
    <font>
      <sz val="10"/>
      <name val="Courier"/>
      <family val="3"/>
    </font>
    <font>
      <b/>
      <sz val="10"/>
      <name val="Calibri"/>
      <family val="2"/>
    </font>
    <font>
      <sz val="8"/>
      <name val="Calibri"/>
      <family val="2"/>
    </font>
    <font>
      <b/>
      <sz val="8"/>
      <name val="Calibri"/>
      <family val="2"/>
    </font>
    <font>
      <b/>
      <u/>
      <sz val="8"/>
      <name val="Calibri"/>
      <family val="2"/>
    </font>
    <font>
      <i/>
      <sz val="8"/>
      <name val="Calibri"/>
      <family val="2"/>
    </font>
    <font>
      <sz val="7"/>
      <name val="Calibri"/>
      <family val="2"/>
    </font>
    <font>
      <b/>
      <i/>
      <sz val="10"/>
      <name val="Calibri"/>
      <family val="2"/>
    </font>
    <font>
      <b/>
      <i/>
      <sz val="8"/>
      <name val="Calibri"/>
      <family val="2"/>
    </font>
    <font>
      <b/>
      <sz val="8"/>
      <color theme="0"/>
      <name val="Calibri"/>
      <family val="2"/>
    </font>
    <font>
      <b/>
      <u/>
      <sz val="8"/>
      <color theme="0"/>
      <name val="Calibri"/>
      <family val="2"/>
    </font>
    <font>
      <i/>
      <sz val="8"/>
      <color theme="0"/>
      <name val="Calibri"/>
      <family val="2"/>
    </font>
    <font>
      <b/>
      <u/>
      <sz val="10"/>
      <color theme="4" tint="-0.499984740745262"/>
      <name val="Calibri"/>
      <family val="2"/>
    </font>
    <font>
      <sz val="9"/>
      <color theme="0"/>
      <name val="Calibri"/>
      <family val="2"/>
    </font>
    <font>
      <b/>
      <u/>
      <sz val="9"/>
      <color theme="0"/>
      <name val="Calibri"/>
      <family val="2"/>
    </font>
    <font>
      <vertAlign val="superscript"/>
      <sz val="8"/>
      <color theme="1"/>
      <name val="Calibri"/>
      <family val="2"/>
    </font>
    <font>
      <b/>
      <sz val="9"/>
      <color theme="3"/>
      <name val="Calibri"/>
      <family val="2"/>
    </font>
    <font>
      <b/>
      <sz val="9"/>
      <color rgb="FFC00000"/>
      <name val="Calibri"/>
      <family val="2"/>
    </font>
    <font>
      <b/>
      <sz val="14"/>
      <color theme="1"/>
      <name val="Calibri"/>
      <family val="2"/>
    </font>
    <font>
      <sz val="9"/>
      <color theme="1"/>
      <name val="Calibri"/>
      <family val="2"/>
    </font>
    <font>
      <i/>
      <sz val="9"/>
      <color theme="1"/>
      <name val="Calibri"/>
      <family val="2"/>
    </font>
    <font>
      <b/>
      <i/>
      <sz val="9"/>
      <color theme="1"/>
      <name val="Calibri"/>
      <family val="2"/>
    </font>
    <font>
      <b/>
      <sz val="12"/>
      <color theme="0"/>
      <name val="Calibri"/>
      <family val="2"/>
    </font>
    <font>
      <sz val="12"/>
      <color theme="1"/>
      <name val="Calibri"/>
      <family val="2"/>
    </font>
    <font>
      <sz val="9"/>
      <color rgb="FF00000A"/>
      <name val="Calibri"/>
      <family val="2"/>
    </font>
    <font>
      <vertAlign val="superscript"/>
      <sz val="8"/>
      <color rgb="FF00000A"/>
      <name val="Calibri"/>
      <family val="2"/>
    </font>
    <font>
      <u/>
      <sz val="8"/>
      <color theme="10"/>
      <name val="Calibri"/>
      <family val="2"/>
    </font>
    <font>
      <b/>
      <sz val="9"/>
      <color rgb="FF00000A"/>
      <name val="Calibri"/>
      <family val="2"/>
    </font>
    <font>
      <b/>
      <sz val="14"/>
      <color theme="4" tint="-0.249977111117893"/>
      <name val="Calibri"/>
      <family val="2"/>
    </font>
    <font>
      <b/>
      <sz val="8"/>
      <color theme="4" tint="-0.249977111117893"/>
      <name val="Calibri"/>
      <family val="2"/>
    </font>
    <font>
      <b/>
      <vertAlign val="superscript"/>
      <sz val="8"/>
      <color theme="4" tint="-0.249977111117893"/>
      <name val="Calibri"/>
      <family val="2"/>
    </font>
    <font>
      <sz val="8"/>
      <color theme="0"/>
      <name val="Calibri"/>
      <family val="2"/>
    </font>
    <font>
      <sz val="8"/>
      <color theme="0" tint="-4.9989318521683403E-2"/>
      <name val="Calibri"/>
      <family val="2"/>
    </font>
    <font>
      <b/>
      <sz val="10"/>
      <color theme="0"/>
      <name val="Calibri"/>
      <family val="2"/>
    </font>
    <font>
      <b/>
      <u/>
      <sz val="10"/>
      <color theme="0"/>
      <name val="Calibri"/>
      <family val="2"/>
    </font>
    <font>
      <b/>
      <vertAlign val="superscript"/>
      <sz val="12"/>
      <color theme="0"/>
      <name val="Calibri"/>
      <family val="2"/>
    </font>
    <font>
      <b/>
      <sz val="9"/>
      <color theme="4" tint="-0.249977111117893"/>
      <name val="Calibri"/>
      <family val="2"/>
    </font>
    <font>
      <sz val="10"/>
      <color theme="0"/>
      <name val="Calibri"/>
      <family val="2"/>
    </font>
    <font>
      <b/>
      <u/>
      <sz val="12"/>
      <color theme="0"/>
      <name val="Calibri"/>
      <family val="2"/>
    </font>
    <font>
      <b/>
      <sz val="12"/>
      <color theme="0" tint="-4.9989318521683403E-2"/>
      <name val="Calibri"/>
      <family val="2"/>
    </font>
    <font>
      <b/>
      <u/>
      <sz val="14"/>
      <color theme="0"/>
      <name val="Calibri"/>
      <family val="2"/>
    </font>
    <font>
      <b/>
      <sz val="9"/>
      <color rgb="FF000000"/>
      <name val="Calibri"/>
      <family val="2"/>
    </font>
    <font>
      <sz val="8"/>
      <color rgb="FF000000"/>
      <name val="Calibri"/>
      <family val="2"/>
    </font>
    <font>
      <b/>
      <sz val="8"/>
      <color rgb="FF000000"/>
      <name val="Calibri"/>
      <family val="2"/>
    </font>
    <font>
      <sz val="14"/>
      <color theme="1"/>
      <name val="Calibri"/>
      <family val="2"/>
    </font>
    <font>
      <b/>
      <i/>
      <sz val="8"/>
      <color theme="4" tint="-0.249977111117893"/>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rgb="FFD9D9D9"/>
        <bgColor indexed="64"/>
      </patternFill>
    </fill>
    <fill>
      <patternFill patternType="solid">
        <fgColor theme="4" tint="-0.249977111117893"/>
        <bgColor indexed="64"/>
      </patternFill>
    </fill>
  </fills>
  <borders count="135">
    <border>
      <left/>
      <right/>
      <top/>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diagonal/>
    </border>
    <border>
      <left style="thin">
        <color theme="1" tint="0.34998626667073579"/>
      </left>
      <right style="medium">
        <color theme="1" tint="0.34998626667073579"/>
      </right>
      <top style="medium">
        <color theme="1" tint="0.34998626667073579"/>
      </top>
      <bottom/>
      <diagonal/>
    </border>
    <border>
      <left style="thin">
        <color theme="1" tint="0.34998626667073579"/>
      </left>
      <right style="medium">
        <color theme="1" tint="0.34998626667073579"/>
      </right>
      <top/>
      <bottom style="medium">
        <color theme="1" tint="0.34998626667073579"/>
      </bottom>
      <diagonal/>
    </border>
    <border>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right/>
      <top style="medium">
        <color auto="1"/>
      </top>
      <bottom/>
      <diagonal/>
    </border>
    <border>
      <left/>
      <right/>
      <top/>
      <bottom style="medium">
        <color auto="1"/>
      </bottom>
      <diagonal/>
    </border>
    <border>
      <left/>
      <right/>
      <top style="medium">
        <color theme="1" tint="0.499984740745262"/>
      </top>
      <bottom/>
      <diagonal/>
    </border>
    <border>
      <left style="medium">
        <color theme="1" tint="0.34998626667073579"/>
      </left>
      <right style="medium">
        <color theme="1" tint="0.34998626667073579"/>
      </right>
      <top style="thin">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thin">
        <color theme="1" tint="0.34998626667073579"/>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double">
        <color rgb="FF808080"/>
      </left>
      <right style="medium">
        <color rgb="FF808080"/>
      </right>
      <top style="medium">
        <color rgb="FF808080"/>
      </top>
      <bottom style="double">
        <color rgb="FF808080"/>
      </bottom>
      <diagonal/>
    </border>
    <border>
      <left style="double">
        <color rgb="FF808080"/>
      </left>
      <right style="medium">
        <color rgb="FF808080"/>
      </right>
      <top/>
      <bottom style="double">
        <color rgb="FF808080"/>
      </bottom>
      <diagonal/>
    </border>
    <border>
      <left/>
      <right style="medium">
        <color rgb="FF808080"/>
      </right>
      <top/>
      <bottom style="double">
        <color rgb="FF808080"/>
      </bottom>
      <diagonal/>
    </border>
    <border>
      <left/>
      <right style="double">
        <color rgb="FF808080"/>
      </right>
      <top/>
      <bottom style="double">
        <color rgb="FF808080"/>
      </bottom>
      <diagonal/>
    </border>
    <border>
      <left style="double">
        <color rgb="FF808080"/>
      </left>
      <right/>
      <top style="double">
        <color rgb="FF808080"/>
      </top>
      <bottom/>
      <diagonal/>
    </border>
    <border>
      <left style="double">
        <color rgb="FF808080"/>
      </left>
      <right/>
      <top/>
      <bottom style="double">
        <color rgb="FF808080"/>
      </bottom>
      <diagonal/>
    </border>
    <border>
      <left style="medium">
        <color rgb="FF808080"/>
      </left>
      <right/>
      <top style="double">
        <color rgb="FF808080"/>
      </top>
      <bottom style="medium">
        <color rgb="FF808080"/>
      </bottom>
      <diagonal/>
    </border>
    <border>
      <left/>
      <right style="double">
        <color rgb="FF808080"/>
      </right>
      <top style="double">
        <color rgb="FF808080"/>
      </top>
      <bottom style="medium">
        <color rgb="FF808080"/>
      </bottom>
      <diagonal/>
    </border>
    <border>
      <left style="medium">
        <color rgb="FF808080"/>
      </left>
      <right/>
      <top/>
      <bottom style="double">
        <color rgb="FF808080"/>
      </bottom>
      <diagonal/>
    </border>
    <border>
      <left style="medium">
        <color rgb="FF808080"/>
      </left>
      <right style="double">
        <color rgb="FF808080"/>
      </right>
      <top/>
      <bottom style="double">
        <color rgb="FF808080"/>
      </bottom>
      <diagonal/>
    </border>
    <border>
      <left/>
      <right style="medium">
        <color rgb="FF808080"/>
      </right>
      <top style="double">
        <color rgb="FF808080"/>
      </top>
      <bottom style="medium">
        <color rgb="FF808080"/>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thin">
        <color indexed="64"/>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34998626667073579"/>
      </right>
      <top/>
      <bottom/>
      <diagonal/>
    </border>
    <border>
      <left style="thin">
        <color theme="1" tint="0.34998626667073579"/>
      </left>
      <right style="medium">
        <color theme="1" tint="0.34998626667073579"/>
      </right>
      <top style="thin">
        <color theme="1" tint="0.34998626667073579"/>
      </top>
      <bottom/>
      <diagonal/>
    </border>
    <border>
      <left/>
      <right style="thin">
        <color theme="1" tint="0.34998626667073579"/>
      </right>
      <top style="medium">
        <color theme="1" tint="0.34998626667073579"/>
      </top>
      <bottom/>
      <diagonal/>
    </border>
    <border>
      <left/>
      <right style="thin">
        <color theme="1" tint="0.34998626667073579"/>
      </right>
      <top/>
      <bottom style="medium">
        <color theme="1" tint="0.34998626667073579"/>
      </bottom>
      <diagonal/>
    </border>
    <border>
      <left style="medium">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style="medium">
        <color theme="1" tint="0.34998626667073579"/>
      </left>
      <right style="thin">
        <color theme="1" tint="0.34998626667073579"/>
      </right>
      <top/>
      <bottom/>
      <diagonal/>
    </border>
    <border>
      <left style="thin">
        <color theme="1" tint="0.34998626667073579"/>
      </left>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thin">
        <color theme="1" tint="0.34998626667073579"/>
      </right>
      <top/>
      <bottom style="medium">
        <color theme="1" tint="0.34998626667073579"/>
      </bottom>
      <diagonal/>
    </border>
    <border>
      <left/>
      <right/>
      <top style="medium">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s>
  <cellStyleXfs count="6">
    <xf numFmtId="0" fontId="0" fillId="0" borderId="0"/>
    <xf numFmtId="9" fontId="1" fillId="0" borderId="0" applyFont="0" applyFill="0" applyBorder="0" applyAlignment="0" applyProtection="0"/>
    <xf numFmtId="164" fontId="10" fillId="0" borderId="0"/>
    <xf numFmtId="9" fontId="11" fillId="0" borderId="0" applyFont="0" applyFill="0" applyBorder="0" applyAlignment="0" applyProtection="0"/>
    <xf numFmtId="0" fontId="12" fillId="0" borderId="0"/>
    <xf numFmtId="0" fontId="38" fillId="0" borderId="0" applyNumberFormat="0" applyFill="0" applyBorder="0" applyAlignment="0" applyProtection="0"/>
  </cellStyleXfs>
  <cellXfs count="608">
    <xf numFmtId="0" fontId="0" fillId="0" borderId="0" xfId="0"/>
    <xf numFmtId="0" fontId="0" fillId="0" borderId="0" xfId="0" applyAlignment="1">
      <alignment wrapText="1"/>
    </xf>
    <xf numFmtId="0" fontId="2" fillId="0" borderId="0" xfId="0" applyFont="1"/>
    <xf numFmtId="0" fontId="0" fillId="0" borderId="0" xfId="0" applyAlignment="1">
      <alignment vertical="center"/>
    </xf>
    <xf numFmtId="0" fontId="2" fillId="0" borderId="1" xfId="0" applyFont="1" applyBorder="1" applyAlignment="1">
      <alignment horizontal="center" vertical="center"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0" fillId="2" borderId="4" xfId="0" applyFill="1" applyBorder="1" applyAlignment="1">
      <alignment vertical="center" wrapText="1"/>
    </xf>
    <xf numFmtId="0" fontId="0" fillId="0" borderId="0" xfId="0" applyAlignment="1">
      <alignment horizontal="center" vertical="center" wrapText="1"/>
    </xf>
    <xf numFmtId="0" fontId="0" fillId="4" borderId="0" xfId="0" applyFill="1"/>
    <xf numFmtId="40" fontId="0" fillId="2" borderId="0" xfId="0" applyNumberForma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9" fillId="2" borderId="51"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1" fillId="0" borderId="0" xfId="0" applyFont="1"/>
    <xf numFmtId="164" fontId="14" fillId="0" borderId="0" xfId="2" applyFont="1"/>
    <xf numFmtId="164" fontId="15" fillId="0" borderId="0" xfId="2" applyFont="1" applyAlignment="1">
      <alignment horizontal="centerContinuous"/>
    </xf>
    <xf numFmtId="164" fontId="14" fillId="0" borderId="0" xfId="2" applyFont="1" applyAlignment="1">
      <alignment horizontal="centerContinuous"/>
    </xf>
    <xf numFmtId="164" fontId="14" fillId="0" borderId="0" xfId="2" applyFont="1" applyAlignment="1">
      <alignment vertical="center"/>
    </xf>
    <xf numFmtId="164" fontId="15" fillId="0" borderId="0" xfId="2" applyFont="1" applyAlignment="1">
      <alignment vertical="center"/>
    </xf>
    <xf numFmtId="164" fontId="16" fillId="2" borderId="57" xfId="2" applyFont="1" applyFill="1" applyBorder="1" applyAlignment="1">
      <alignment vertical="center"/>
    </xf>
    <xf numFmtId="165" fontId="16" fillId="2" borderId="54" xfId="2" applyNumberFormat="1" applyFont="1" applyFill="1" applyBorder="1" applyAlignment="1">
      <alignment horizontal="center" vertical="center"/>
    </xf>
    <xf numFmtId="164" fontId="14" fillId="2" borderId="55" xfId="2" applyFont="1" applyFill="1" applyBorder="1" applyAlignment="1">
      <alignment vertical="center"/>
    </xf>
    <xf numFmtId="40" fontId="14" fillId="2" borderId="56" xfId="2" applyNumberFormat="1" applyFont="1" applyFill="1" applyBorder="1" applyAlignment="1">
      <alignment vertical="center"/>
    </xf>
    <xf numFmtId="164" fontId="15" fillId="2" borderId="55" xfId="2" applyFont="1" applyFill="1" applyBorder="1" applyAlignment="1">
      <alignment vertical="top"/>
    </xf>
    <xf numFmtId="40" fontId="14" fillId="2" borderId="56" xfId="2" applyNumberFormat="1" applyFont="1" applyFill="1" applyBorder="1"/>
    <xf numFmtId="164" fontId="17" fillId="2" borderId="55" xfId="2" applyFont="1" applyFill="1" applyBorder="1" applyAlignment="1">
      <alignment vertical="center"/>
    </xf>
    <xf numFmtId="40" fontId="16" fillId="2" borderId="56" xfId="2" applyNumberFormat="1" applyFont="1" applyFill="1" applyBorder="1" applyAlignment="1">
      <alignment vertical="center"/>
    </xf>
    <xf numFmtId="164" fontId="14" fillId="2" borderId="53" xfId="2" applyFont="1" applyFill="1" applyBorder="1" applyAlignment="1">
      <alignment vertical="center"/>
    </xf>
    <xf numFmtId="40" fontId="14" fillId="2" borderId="54" xfId="2" applyNumberFormat="1" applyFont="1" applyFill="1" applyBorder="1" applyAlignment="1">
      <alignment vertical="center"/>
    </xf>
    <xf numFmtId="164" fontId="14" fillId="2" borderId="62" xfId="2" applyFont="1" applyFill="1" applyBorder="1" applyAlignment="1">
      <alignment vertical="center"/>
    </xf>
    <xf numFmtId="40" fontId="15" fillId="2" borderId="59" xfId="2" applyNumberFormat="1" applyFont="1" applyFill="1" applyBorder="1" applyAlignment="1">
      <alignment vertical="center"/>
    </xf>
    <xf numFmtId="40" fontId="14" fillId="2" borderId="59" xfId="2" applyNumberFormat="1" applyFont="1" applyFill="1" applyBorder="1" applyAlignment="1">
      <alignment vertical="center"/>
    </xf>
    <xf numFmtId="40" fontId="14" fillId="2" borderId="59" xfId="2" applyNumberFormat="1" applyFont="1" applyFill="1" applyBorder="1"/>
    <xf numFmtId="164" fontId="15" fillId="2" borderId="64" xfId="2" applyFont="1" applyFill="1" applyBorder="1" applyAlignment="1">
      <alignment vertical="center"/>
    </xf>
    <xf numFmtId="164" fontId="14" fillId="2" borderId="65" xfId="2" applyFont="1" applyFill="1" applyBorder="1" applyAlignment="1">
      <alignment vertical="center"/>
    </xf>
    <xf numFmtId="164" fontId="15" fillId="2" borderId="65" xfId="2" applyFont="1" applyFill="1" applyBorder="1" applyAlignment="1">
      <alignment vertical="center"/>
    </xf>
    <xf numFmtId="164" fontId="20" fillId="2" borderId="65" xfId="2" applyFont="1" applyFill="1" applyBorder="1" applyAlignment="1">
      <alignment horizontal="left" vertical="center" wrapText="1"/>
    </xf>
    <xf numFmtId="164" fontId="15" fillId="2" borderId="65" xfId="2" applyFont="1" applyFill="1" applyBorder="1" applyAlignment="1">
      <alignment vertical="top"/>
    </xf>
    <xf numFmtId="164" fontId="15" fillId="2" borderId="65" xfId="2" applyFont="1" applyFill="1" applyBorder="1"/>
    <xf numFmtId="164" fontId="19" fillId="2" borderId="65" xfId="2" applyFont="1" applyFill="1" applyBorder="1" applyAlignment="1">
      <alignment vertical="center"/>
    </xf>
    <xf numFmtId="164" fontId="19" fillId="2" borderId="66" xfId="2" applyFont="1" applyFill="1" applyBorder="1" applyAlignment="1">
      <alignment vertical="center"/>
    </xf>
    <xf numFmtId="0" fontId="0" fillId="6" borderId="0" xfId="0" applyFill="1"/>
    <xf numFmtId="164" fontId="18" fillId="2" borderId="58" xfId="2" applyFont="1" applyFill="1" applyBorder="1" applyAlignment="1">
      <alignment horizontal="center" vertical="center"/>
    </xf>
    <xf numFmtId="0" fontId="2" fillId="0" borderId="0" xfId="0" applyFont="1" applyAlignment="1">
      <alignment horizontal="center" vertical="center" wrapText="1"/>
    </xf>
    <xf numFmtId="0" fontId="8" fillId="2" borderId="41" xfId="0" applyFont="1" applyFill="1" applyBorder="1" applyAlignment="1">
      <alignment horizontal="left" vertical="center" wrapText="1"/>
    </xf>
    <xf numFmtId="0" fontId="0" fillId="7" borderId="0" xfId="0" applyFill="1"/>
    <xf numFmtId="0" fontId="0" fillId="0" borderId="7" xfId="0" applyBorder="1" applyAlignment="1" applyProtection="1">
      <alignment vertical="center" wrapText="1"/>
      <protection locked="0"/>
    </xf>
    <xf numFmtId="40" fontId="0" fillId="0" borderId="26" xfId="0" applyNumberFormat="1" applyBorder="1" applyAlignment="1" applyProtection="1">
      <alignment vertical="center"/>
      <protection locked="0"/>
    </xf>
    <xf numFmtId="40" fontId="0" fillId="0" borderId="8" xfId="0" applyNumberFormat="1" applyBorder="1" applyAlignment="1" applyProtection="1">
      <alignment vertical="center"/>
      <protection locked="0"/>
    </xf>
    <xf numFmtId="0" fontId="0" fillId="0" borderId="10" xfId="0" applyBorder="1" applyAlignment="1" applyProtection="1">
      <alignment vertical="center" wrapText="1"/>
      <protection locked="0"/>
    </xf>
    <xf numFmtId="40" fontId="0" fillId="0" borderId="28" xfId="0" applyNumberFormat="1" applyBorder="1" applyAlignment="1" applyProtection="1">
      <alignment vertical="center"/>
      <protection locked="0"/>
    </xf>
    <xf numFmtId="40" fontId="0" fillId="0" borderId="11" xfId="0" applyNumberFormat="1" applyBorder="1" applyAlignment="1" applyProtection="1">
      <alignment vertical="center"/>
      <protection locked="0"/>
    </xf>
    <xf numFmtId="40" fontId="0" fillId="0" borderId="27" xfId="0" applyNumberFormat="1" applyBorder="1" applyAlignment="1" applyProtection="1">
      <alignment vertical="center"/>
      <protection locked="0"/>
    </xf>
    <xf numFmtId="40" fontId="0" fillId="0" borderId="5" xfId="0" applyNumberFormat="1" applyBorder="1" applyAlignment="1" applyProtection="1">
      <alignment vertical="center"/>
      <protection locked="0"/>
    </xf>
    <xf numFmtId="167" fontId="0" fillId="0" borderId="0" xfId="0" applyNumberFormat="1" applyAlignment="1" applyProtection="1">
      <alignment horizontal="center" vertical="center"/>
      <protection hidden="1"/>
    </xf>
    <xf numFmtId="40" fontId="6" fillId="2" borderId="25" xfId="0" applyNumberFormat="1" applyFont="1" applyFill="1" applyBorder="1" applyAlignment="1" applyProtection="1">
      <alignment vertical="center"/>
      <protection hidden="1"/>
    </xf>
    <xf numFmtId="40" fontId="7" fillId="5" borderId="3" xfId="0" applyNumberFormat="1" applyFont="1" applyFill="1" applyBorder="1" applyAlignment="1" applyProtection="1">
      <alignment vertical="center" wrapText="1"/>
      <protection hidden="1"/>
    </xf>
    <xf numFmtId="9" fontId="6" fillId="5" borderId="3" xfId="1" applyFont="1" applyFill="1" applyBorder="1" applyAlignment="1" applyProtection="1">
      <alignment horizontal="center" vertical="center" wrapText="1"/>
      <protection hidden="1"/>
    </xf>
    <xf numFmtId="40" fontId="2" fillId="2" borderId="25" xfId="0" applyNumberFormat="1" applyFont="1" applyFill="1" applyBorder="1" applyAlignment="1" applyProtection="1">
      <alignment vertical="center"/>
      <protection hidden="1"/>
    </xf>
    <xf numFmtId="40" fontId="2" fillId="2" borderId="2" xfId="0" applyNumberFormat="1" applyFont="1" applyFill="1" applyBorder="1" applyAlignment="1" applyProtection="1">
      <alignment vertical="center"/>
      <protection hidden="1"/>
    </xf>
    <xf numFmtId="40" fontId="2" fillId="2" borderId="3" xfId="0" applyNumberFormat="1" applyFont="1" applyFill="1" applyBorder="1" applyAlignment="1" applyProtection="1">
      <alignment vertical="center"/>
      <protection hidden="1"/>
    </xf>
    <xf numFmtId="40" fontId="2" fillId="5" borderId="3" xfId="0" applyNumberFormat="1" applyFont="1" applyFill="1" applyBorder="1" applyAlignment="1" applyProtection="1">
      <alignment vertical="center"/>
      <protection hidden="1"/>
    </xf>
    <xf numFmtId="9" fontId="2" fillId="5" borderId="3" xfId="1" applyFont="1" applyFill="1" applyBorder="1" applyAlignment="1" applyProtection="1">
      <alignment horizontal="center" vertical="center" wrapText="1"/>
      <protection hidden="1"/>
    </xf>
    <xf numFmtId="40" fontId="0" fillId="2" borderId="27" xfId="0" applyNumberFormat="1" applyFill="1" applyBorder="1" applyAlignment="1" applyProtection="1">
      <alignment vertical="center"/>
      <protection hidden="1"/>
    </xf>
    <xf numFmtId="40" fontId="0" fillId="2" borderId="5" xfId="0" applyNumberFormat="1" applyFill="1" applyBorder="1" applyAlignment="1" applyProtection="1">
      <alignment vertical="center"/>
      <protection hidden="1"/>
    </xf>
    <xf numFmtId="40" fontId="0" fillId="2" borderId="6" xfId="0" applyNumberFormat="1" applyFill="1" applyBorder="1" applyAlignment="1" applyProtection="1">
      <alignment vertical="center"/>
      <protection hidden="1"/>
    </xf>
    <xf numFmtId="9" fontId="0" fillId="3" borderId="6" xfId="1" applyFont="1" applyFill="1" applyBorder="1" applyAlignment="1" applyProtection="1">
      <alignment vertical="center"/>
      <protection hidden="1"/>
    </xf>
    <xf numFmtId="9" fontId="0" fillId="3" borderId="6" xfId="1" applyFont="1" applyFill="1" applyBorder="1" applyAlignment="1" applyProtection="1">
      <alignment horizontal="center" vertical="center" wrapText="1"/>
      <protection hidden="1"/>
    </xf>
    <xf numFmtId="40" fontId="0" fillId="2" borderId="9" xfId="0" applyNumberFormat="1" applyFill="1" applyBorder="1" applyAlignment="1" applyProtection="1">
      <alignment vertical="center"/>
      <protection hidden="1"/>
    </xf>
    <xf numFmtId="40" fontId="0" fillId="2" borderId="12" xfId="0" applyNumberFormat="1" applyFill="1" applyBorder="1" applyAlignment="1" applyProtection="1">
      <alignment vertical="center"/>
      <protection hidden="1"/>
    </xf>
    <xf numFmtId="9" fontId="0" fillId="2" borderId="9" xfId="1" applyFont="1" applyFill="1" applyBorder="1" applyAlignment="1" applyProtection="1">
      <alignment horizontal="center" vertical="center" wrapText="1"/>
      <protection hidden="1"/>
    </xf>
    <xf numFmtId="9" fontId="0" fillId="2" borderId="12" xfId="1" applyFont="1" applyFill="1" applyBorder="1" applyAlignment="1" applyProtection="1">
      <alignment horizontal="center" vertical="center" wrapText="1"/>
      <protection hidden="1"/>
    </xf>
    <xf numFmtId="9" fontId="0" fillId="2" borderId="6" xfId="1" applyFont="1" applyFill="1" applyBorder="1" applyAlignment="1" applyProtection="1">
      <alignment horizontal="center" vertical="center" wrapText="1"/>
      <protection hidden="1"/>
    </xf>
    <xf numFmtId="9" fontId="2" fillId="2" borderId="3" xfId="1" applyFont="1" applyFill="1" applyBorder="1" applyAlignment="1" applyProtection="1">
      <alignment horizontal="center" vertical="center" wrapText="1"/>
      <protection hidden="1"/>
    </xf>
    <xf numFmtId="40" fontId="0" fillId="2" borderId="26" xfId="0" applyNumberFormat="1" applyFill="1" applyBorder="1" applyAlignment="1" applyProtection="1">
      <alignment vertical="center"/>
      <protection hidden="1"/>
    </xf>
    <xf numFmtId="40" fontId="2" fillId="2" borderId="25" xfId="1" applyNumberFormat="1" applyFont="1" applyFill="1" applyBorder="1" applyAlignment="1" applyProtection="1">
      <alignment vertical="center" wrapText="1"/>
      <protection hidden="1"/>
    </xf>
    <xf numFmtId="40" fontId="2" fillId="5" borderId="3" xfId="0" applyNumberFormat="1" applyFont="1" applyFill="1" applyBorder="1" applyAlignment="1" applyProtection="1">
      <alignment horizontal="center" vertical="center" wrapText="1"/>
      <protection hidden="1"/>
    </xf>
    <xf numFmtId="166" fontId="2" fillId="2" borderId="25" xfId="1" applyNumberFormat="1" applyFont="1" applyFill="1" applyBorder="1" applyAlignment="1" applyProtection="1">
      <alignment vertical="center" wrapText="1"/>
      <protection hidden="1"/>
    </xf>
    <xf numFmtId="0" fontId="2" fillId="5" borderId="3" xfId="0" applyFont="1" applyFill="1" applyBorder="1" applyAlignment="1" applyProtection="1">
      <alignment horizontal="center" vertical="center" wrapText="1"/>
      <protection hidden="1"/>
    </xf>
    <xf numFmtId="40" fontId="6" fillId="5" borderId="3" xfId="0" applyNumberFormat="1" applyFont="1" applyFill="1" applyBorder="1" applyAlignment="1" applyProtection="1">
      <alignment vertical="center"/>
      <protection hidden="1"/>
    </xf>
    <xf numFmtId="40" fontId="0" fillId="2" borderId="28" xfId="0" applyNumberFormat="1" applyFill="1" applyBorder="1" applyAlignment="1" applyProtection="1">
      <alignment vertical="center"/>
      <protection hidden="1"/>
    </xf>
    <xf numFmtId="40" fontId="15" fillId="0" borderId="54" xfId="2" applyNumberFormat="1" applyFont="1" applyBorder="1" applyAlignment="1" applyProtection="1">
      <alignment vertical="center"/>
      <protection locked="0"/>
    </xf>
    <xf numFmtId="40" fontId="14" fillId="0" borderId="56" xfId="2" applyNumberFormat="1" applyFont="1" applyBorder="1" applyAlignment="1" applyProtection="1">
      <alignment vertical="center"/>
      <protection locked="0"/>
    </xf>
    <xf numFmtId="40" fontId="14" fillId="0" borderId="56" xfId="2" applyNumberFormat="1" applyFont="1" applyBorder="1" applyProtection="1">
      <protection locked="0"/>
    </xf>
    <xf numFmtId="40" fontId="15" fillId="0" borderId="56" xfId="2" applyNumberFormat="1" applyFont="1" applyBorder="1" applyAlignment="1" applyProtection="1">
      <alignment vertical="center"/>
      <protection locked="0"/>
    </xf>
    <xf numFmtId="164" fontId="15" fillId="2" borderId="53" xfId="2" applyFont="1" applyFill="1" applyBorder="1" applyAlignment="1">
      <alignment vertical="center" wrapText="1"/>
    </xf>
    <xf numFmtId="40" fontId="15" fillId="2" borderId="56" xfId="2" applyNumberFormat="1" applyFont="1" applyFill="1" applyBorder="1" applyAlignment="1" applyProtection="1">
      <alignment vertical="center"/>
      <protection hidden="1"/>
    </xf>
    <xf numFmtId="40" fontId="15" fillId="2" borderId="58" xfId="2" applyNumberFormat="1" applyFont="1" applyFill="1" applyBorder="1" applyAlignment="1" applyProtection="1">
      <alignment vertical="center"/>
      <protection hidden="1"/>
    </xf>
    <xf numFmtId="164" fontId="17" fillId="2" borderId="65" xfId="2" applyFont="1" applyFill="1" applyBorder="1" applyAlignment="1">
      <alignment vertical="center"/>
    </xf>
    <xf numFmtId="40" fontId="15" fillId="0" borderId="59" xfId="2" applyNumberFormat="1" applyFont="1" applyBorder="1" applyAlignment="1" applyProtection="1">
      <alignment vertical="center"/>
      <protection locked="0"/>
    </xf>
    <xf numFmtId="40" fontId="15" fillId="0" borderId="59" xfId="2" applyNumberFormat="1" applyFont="1" applyBorder="1" applyProtection="1">
      <protection locked="0"/>
    </xf>
    <xf numFmtId="40" fontId="17" fillId="0" borderId="59" xfId="2" applyNumberFormat="1" applyFont="1" applyBorder="1" applyAlignment="1" applyProtection="1">
      <alignment vertical="center"/>
      <protection locked="0"/>
    </xf>
    <xf numFmtId="40" fontId="14" fillId="0" borderId="59" xfId="2" applyNumberFormat="1" applyFont="1" applyBorder="1" applyAlignment="1" applyProtection="1">
      <alignment vertical="center"/>
      <protection locked="0"/>
    </xf>
    <xf numFmtId="40" fontId="17" fillId="0" borderId="59" xfId="2" applyNumberFormat="1" applyFont="1" applyBorder="1" applyProtection="1">
      <protection locked="0"/>
    </xf>
    <xf numFmtId="40" fontId="14" fillId="0" borderId="59" xfId="2" applyNumberFormat="1" applyFont="1" applyBorder="1" applyProtection="1">
      <protection locked="0"/>
    </xf>
    <xf numFmtId="40" fontId="15" fillId="2" borderId="59" xfId="2" applyNumberFormat="1" applyFont="1" applyFill="1" applyBorder="1" applyAlignment="1" applyProtection="1">
      <alignment vertical="center"/>
      <protection hidden="1"/>
    </xf>
    <xf numFmtId="40" fontId="15" fillId="2" borderId="59" xfId="2" applyNumberFormat="1" applyFont="1" applyFill="1" applyBorder="1" applyProtection="1">
      <protection hidden="1"/>
    </xf>
    <xf numFmtId="40" fontId="13" fillId="2" borderId="59" xfId="2" applyNumberFormat="1" applyFont="1" applyFill="1" applyBorder="1" applyAlignment="1" applyProtection="1">
      <alignment vertical="center"/>
      <protection hidden="1"/>
    </xf>
    <xf numFmtId="40" fontId="13" fillId="2" borderId="63" xfId="2" applyNumberFormat="1" applyFont="1" applyFill="1" applyBorder="1" applyAlignment="1" applyProtection="1">
      <alignment vertical="center"/>
      <protection hidden="1"/>
    </xf>
    <xf numFmtId="0" fontId="8" fillId="0" borderId="47"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40" fontId="8" fillId="0" borderId="50" xfId="0" applyNumberFormat="1" applyFont="1" applyBorder="1" applyAlignment="1" applyProtection="1">
      <alignment vertical="center" wrapText="1"/>
      <protection locked="0"/>
    </xf>
    <xf numFmtId="40" fontId="8" fillId="0" borderId="43" xfId="0" applyNumberFormat="1" applyFont="1" applyBorder="1" applyAlignment="1" applyProtection="1">
      <alignment vertical="center" wrapText="1"/>
      <protection locked="0"/>
    </xf>
    <xf numFmtId="40" fontId="9" fillId="2" borderId="52" xfId="0" applyNumberFormat="1" applyFont="1" applyFill="1" applyBorder="1" applyAlignment="1" applyProtection="1">
      <alignment vertical="center" wrapText="1"/>
      <protection hidden="1"/>
    </xf>
    <xf numFmtId="40" fontId="8" fillId="2" borderId="43" xfId="0" applyNumberFormat="1" applyFont="1" applyFill="1" applyBorder="1" applyAlignment="1" applyProtection="1">
      <alignment vertical="center" wrapText="1"/>
      <protection hidden="1"/>
    </xf>
    <xf numFmtId="0" fontId="0" fillId="0" borderId="73" xfId="0" applyBorder="1" applyAlignment="1" applyProtection="1">
      <alignment horizontal="center"/>
      <protection hidden="1"/>
    </xf>
    <xf numFmtId="40" fontId="8" fillId="0" borderId="48" xfId="0" applyNumberFormat="1" applyFont="1" applyBorder="1" applyAlignment="1" applyProtection="1">
      <alignment vertical="center" wrapText="1"/>
      <protection locked="0"/>
    </xf>
    <xf numFmtId="0" fontId="0" fillId="0" borderId="0" xfId="0" applyAlignment="1">
      <alignment horizontal="center" vertical="center"/>
    </xf>
    <xf numFmtId="0" fontId="3" fillId="2" borderId="1" xfId="0" applyFont="1" applyFill="1" applyBorder="1" applyAlignment="1">
      <alignment vertical="center" wrapText="1"/>
    </xf>
    <xf numFmtId="40" fontId="3" fillId="2" borderId="25" xfId="0" applyNumberFormat="1" applyFont="1" applyFill="1" applyBorder="1" applyAlignment="1" applyProtection="1">
      <alignment vertical="center"/>
      <protection hidden="1"/>
    </xf>
    <xf numFmtId="40" fontId="3" fillId="2" borderId="2" xfId="0" applyNumberFormat="1" applyFont="1" applyFill="1" applyBorder="1" applyAlignment="1" applyProtection="1">
      <alignment vertical="center"/>
      <protection hidden="1"/>
    </xf>
    <xf numFmtId="40" fontId="3" fillId="2" borderId="3" xfId="0" applyNumberFormat="1" applyFont="1" applyFill="1" applyBorder="1" applyAlignment="1" applyProtection="1">
      <alignment vertical="center"/>
      <protection hidden="1"/>
    </xf>
    <xf numFmtId="10" fontId="0" fillId="0" borderId="0" xfId="1" applyNumberFormat="1" applyFont="1"/>
    <xf numFmtId="40" fontId="28" fillId="6" borderId="25" xfId="0" applyNumberFormat="1" applyFont="1" applyFill="1" applyBorder="1" applyAlignment="1" applyProtection="1">
      <alignment vertical="center"/>
      <protection hidden="1"/>
    </xf>
    <xf numFmtId="40" fontId="28" fillId="6" borderId="3" xfId="0" applyNumberFormat="1" applyFont="1" applyFill="1" applyBorder="1" applyAlignment="1" applyProtection="1">
      <alignment vertical="center"/>
      <protection hidden="1"/>
    </xf>
    <xf numFmtId="40" fontId="6" fillId="2" borderId="11" xfId="0" applyNumberFormat="1" applyFont="1" applyFill="1" applyBorder="1" applyAlignment="1" applyProtection="1">
      <alignment wrapText="1"/>
      <protection hidden="1"/>
    </xf>
    <xf numFmtId="40" fontId="6" fillId="2" borderId="12" xfId="0" applyNumberFormat="1" applyFont="1" applyFill="1" applyBorder="1" applyAlignment="1" applyProtection="1">
      <alignment vertical="center" wrapText="1"/>
      <protection hidden="1"/>
    </xf>
    <xf numFmtId="9" fontId="36" fillId="0" borderId="78" xfId="0" applyNumberFormat="1" applyFont="1" applyBorder="1" applyAlignment="1">
      <alignment horizontal="center" vertical="center" wrapText="1"/>
    </xf>
    <xf numFmtId="9" fontId="36" fillId="0" borderId="79" xfId="0" applyNumberFormat="1" applyFont="1" applyBorder="1" applyAlignment="1">
      <alignment horizontal="center" vertical="center" wrapText="1"/>
    </xf>
    <xf numFmtId="9" fontId="36" fillId="0" borderId="80" xfId="0" applyNumberFormat="1" applyFont="1" applyBorder="1" applyAlignment="1">
      <alignment horizontal="center" vertical="center" wrapText="1"/>
    </xf>
    <xf numFmtId="0" fontId="37" fillId="0" borderId="0" xfId="0" applyFont="1" applyAlignment="1">
      <alignment horizontal="justify" vertical="center"/>
    </xf>
    <xf numFmtId="0" fontId="38" fillId="0" borderId="0" xfId="5" applyAlignment="1">
      <alignment horizontal="justify" vertical="center"/>
    </xf>
    <xf numFmtId="0" fontId="8" fillId="0" borderId="0" xfId="0" applyFont="1" applyAlignment="1">
      <alignment horizontal="justify" vertical="center"/>
    </xf>
    <xf numFmtId="9" fontId="36" fillId="8" borderId="82" xfId="0" applyNumberFormat="1" applyFont="1" applyFill="1" applyBorder="1" applyAlignment="1">
      <alignment horizontal="center" vertical="center" wrapText="1"/>
    </xf>
    <xf numFmtId="9" fontId="36" fillId="8" borderId="85" xfId="0" applyNumberFormat="1" applyFont="1" applyFill="1" applyBorder="1" applyAlignment="1">
      <alignment horizontal="center" vertical="center" wrapText="1"/>
    </xf>
    <xf numFmtId="9" fontId="36" fillId="8" borderId="86" xfId="0" applyNumberFormat="1" applyFont="1" applyFill="1" applyBorder="1" applyAlignment="1">
      <alignment horizontal="center" vertical="center" wrapText="1"/>
    </xf>
    <xf numFmtId="9" fontId="36" fillId="9" borderId="85" xfId="0" applyNumberFormat="1" applyFont="1" applyFill="1" applyBorder="1" applyAlignment="1">
      <alignment horizontal="center" vertical="center" wrapText="1"/>
    </xf>
    <xf numFmtId="9" fontId="36" fillId="9" borderId="79" xfId="0" applyNumberFormat="1" applyFont="1" applyFill="1" applyBorder="1" applyAlignment="1">
      <alignment horizontal="center" vertical="center" wrapText="1"/>
    </xf>
    <xf numFmtId="9" fontId="36" fillId="9" borderId="80" xfId="0" applyNumberFormat="1" applyFont="1" applyFill="1" applyBorder="1" applyAlignment="1">
      <alignment horizontal="center" vertical="center" wrapText="1"/>
    </xf>
    <xf numFmtId="0" fontId="39" fillId="11" borderId="81" xfId="0" applyFont="1" applyFill="1" applyBorder="1" applyAlignment="1">
      <alignment horizontal="center" vertical="center" wrapText="1"/>
    </xf>
    <xf numFmtId="0" fontId="39" fillId="11" borderId="82" xfId="0" applyFont="1" applyFill="1" applyBorder="1" applyAlignment="1">
      <alignment horizontal="center" vertical="center" wrapText="1"/>
    </xf>
    <xf numFmtId="0" fontId="39" fillId="11" borderId="85" xfId="0" applyFont="1" applyFill="1" applyBorder="1" applyAlignment="1">
      <alignment horizontal="center" vertical="center" wrapText="1"/>
    </xf>
    <xf numFmtId="0" fontId="39" fillId="11" borderId="77" xfId="0" applyFont="1" applyFill="1" applyBorder="1" applyAlignment="1">
      <alignment horizontal="center" vertical="center" wrapText="1"/>
    </xf>
    <xf numFmtId="167" fontId="0" fillId="6" borderId="0" xfId="0" applyNumberFormat="1" applyFill="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0" fillId="6" borderId="0" xfId="0" applyFill="1" applyProtection="1">
      <protection hidden="1"/>
    </xf>
    <xf numFmtId="0" fontId="2" fillId="2" borderId="1" xfId="0" applyFont="1" applyFill="1" applyBorder="1" applyAlignment="1" applyProtection="1">
      <alignment vertical="center" wrapText="1"/>
      <protection hidden="1"/>
    </xf>
    <xf numFmtId="0" fontId="29"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164" fontId="14" fillId="0" borderId="69" xfId="2" applyFont="1" applyBorder="1" applyAlignment="1" applyProtection="1">
      <alignment horizontal="center" vertical="center"/>
      <protection locked="0"/>
    </xf>
    <xf numFmtId="40" fontId="14" fillId="2" borderId="59" xfId="2" applyNumberFormat="1" applyFont="1" applyFill="1" applyBorder="1" applyAlignment="1" applyProtection="1">
      <alignment vertical="center"/>
      <protection hidden="1"/>
    </xf>
    <xf numFmtId="164" fontId="15" fillId="2" borderId="0" xfId="2" applyFont="1" applyFill="1" applyAlignment="1" applyProtection="1">
      <alignment vertical="center"/>
      <protection hidden="1"/>
    </xf>
    <xf numFmtId="9" fontId="14" fillId="2" borderId="0" xfId="1" applyFont="1" applyFill="1" applyAlignment="1" applyProtection="1">
      <alignment vertical="center"/>
      <protection hidden="1"/>
    </xf>
    <xf numFmtId="164" fontId="14" fillId="2" borderId="0" xfId="2" applyFont="1" applyFill="1" applyAlignment="1" applyProtection="1">
      <alignment vertical="center"/>
      <protection hidden="1"/>
    </xf>
    <xf numFmtId="9" fontId="0" fillId="2" borderId="97" xfId="1" applyFont="1" applyFill="1" applyBorder="1" applyAlignment="1" applyProtection="1">
      <alignment horizontal="center" vertical="center" wrapText="1"/>
      <protection hidden="1"/>
    </xf>
    <xf numFmtId="9" fontId="0" fillId="3" borderId="76" xfId="1"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0" fillId="2" borderId="0" xfId="0" applyFill="1" applyProtection="1">
      <protection hidden="1"/>
    </xf>
    <xf numFmtId="0" fontId="0" fillId="2" borderId="4" xfId="0" applyFill="1" applyBorder="1" applyAlignment="1" applyProtection="1">
      <alignment vertical="center" wrapText="1"/>
      <protection hidden="1"/>
    </xf>
    <xf numFmtId="0" fontId="4" fillId="2" borderId="76" xfId="0" applyFont="1" applyFill="1" applyBorder="1" applyAlignment="1" applyProtection="1">
      <alignment horizontal="center" vertical="center" wrapText="1"/>
      <protection hidden="1"/>
    </xf>
    <xf numFmtId="0" fontId="0" fillId="2" borderId="1" xfId="0" applyFill="1" applyBorder="1" applyAlignment="1" applyProtection="1">
      <alignment vertical="center" wrapText="1"/>
      <protection hidden="1"/>
    </xf>
    <xf numFmtId="40" fontId="0" fillId="0" borderId="25" xfId="0" applyNumberFormat="1" applyBorder="1" applyAlignment="1" applyProtection="1">
      <alignment vertical="center"/>
      <protection locked="0"/>
    </xf>
    <xf numFmtId="40" fontId="0" fillId="2" borderId="14" xfId="0" applyNumberFormat="1" applyFill="1" applyBorder="1" applyAlignment="1" applyProtection="1">
      <alignment vertical="center"/>
      <protection hidden="1"/>
    </xf>
    <xf numFmtId="40" fontId="0" fillId="0" borderId="101" xfId="0" applyNumberFormat="1" applyBorder="1" applyAlignment="1" applyProtection="1">
      <alignment vertical="center"/>
      <protection locked="0"/>
    </xf>
    <xf numFmtId="0" fontId="3" fillId="2" borderId="1" xfId="0" applyFont="1" applyFill="1" applyBorder="1" applyAlignment="1" applyProtection="1">
      <alignment vertical="center" wrapText="1"/>
      <protection hidden="1"/>
    </xf>
    <xf numFmtId="9" fontId="6" fillId="2" borderId="107" xfId="1" applyFont="1" applyFill="1" applyBorder="1" applyAlignment="1" applyProtection="1">
      <alignment vertical="center"/>
      <protection hidden="1"/>
    </xf>
    <xf numFmtId="0" fontId="6" fillId="2" borderId="2" xfId="0" applyFont="1" applyFill="1" applyBorder="1" applyAlignment="1" applyProtection="1">
      <alignment horizontal="center" vertical="center" wrapText="1"/>
      <protection hidden="1"/>
    </xf>
    <xf numFmtId="9" fontId="6" fillId="5" borderId="2" xfId="1" applyFont="1" applyFill="1" applyBorder="1" applyProtection="1">
      <protection hidden="1"/>
    </xf>
    <xf numFmtId="0" fontId="6" fillId="2" borderId="27"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wrapText="1"/>
      <protection hidden="1"/>
    </xf>
    <xf numFmtId="0" fontId="6" fillId="2" borderId="11"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wrapText="1"/>
      <protection hidden="1"/>
    </xf>
    <xf numFmtId="0" fontId="0" fillId="2" borderId="24" xfId="0" applyFill="1" applyBorder="1" applyAlignment="1" applyProtection="1">
      <alignment horizontal="center" vertical="center" wrapText="1"/>
      <protection hidden="1"/>
    </xf>
    <xf numFmtId="0" fontId="6" fillId="2" borderId="109" xfId="0" applyFont="1" applyFill="1" applyBorder="1" applyAlignment="1" applyProtection="1">
      <alignment horizontal="center" vertical="center" wrapText="1"/>
      <protection hidden="1"/>
    </xf>
    <xf numFmtId="40" fontId="6" fillId="2" borderId="109" xfId="0" applyNumberFormat="1" applyFont="1" applyFill="1" applyBorder="1" applyAlignment="1" applyProtection="1">
      <alignment vertical="center" wrapText="1"/>
      <protection hidden="1"/>
    </xf>
    <xf numFmtId="0" fontId="8" fillId="2" borderId="47" xfId="0" applyFont="1" applyFill="1" applyBorder="1" applyAlignment="1">
      <alignment horizontal="left" vertical="center" wrapText="1"/>
    </xf>
    <xf numFmtId="0" fontId="9" fillId="2" borderId="4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2"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9" fontId="0" fillId="0" borderId="0" xfId="1" applyFont="1" applyAlignment="1" applyProtection="1">
      <alignment horizontal="center" vertical="center"/>
      <protection hidden="1"/>
    </xf>
    <xf numFmtId="0" fontId="40" fillId="6" borderId="0" xfId="0" applyFont="1" applyFill="1" applyAlignment="1" applyProtection="1">
      <alignment vertical="center"/>
      <protection hidden="1"/>
    </xf>
    <xf numFmtId="0" fontId="21" fillId="12" borderId="39" xfId="0" applyFont="1" applyFill="1" applyBorder="1" applyAlignment="1" applyProtection="1">
      <alignment vertical="center"/>
      <protection hidden="1"/>
    </xf>
    <xf numFmtId="0" fontId="41" fillId="4" borderId="103" xfId="0" applyFont="1" applyFill="1" applyBorder="1" applyAlignment="1" applyProtection="1">
      <alignment horizontal="center" vertical="center" wrapText="1"/>
      <protection hidden="1"/>
    </xf>
    <xf numFmtId="0" fontId="0" fillId="0" borderId="1" xfId="0" applyBorder="1" applyAlignment="1" applyProtection="1">
      <alignment vertical="center" wrapText="1"/>
      <protection locked="0"/>
    </xf>
    <xf numFmtId="0" fontId="0" fillId="2" borderId="2" xfId="0" applyFill="1" applyBorder="1" applyAlignment="1" applyProtection="1">
      <alignment horizontal="center" vertical="center" wrapText="1"/>
      <protection hidden="1"/>
    </xf>
    <xf numFmtId="0" fontId="0" fillId="0" borderId="109"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hidden="1"/>
    </xf>
    <xf numFmtId="0" fontId="25" fillId="6" borderId="0" xfId="0" applyFont="1" applyFill="1" applyAlignment="1" applyProtection="1">
      <alignment vertical="center" wrapText="1"/>
      <protection hidden="1"/>
    </xf>
    <xf numFmtId="166" fontId="0" fillId="0" borderId="0" xfId="1" applyNumberFormat="1" applyFont="1"/>
    <xf numFmtId="0" fontId="34" fillId="12" borderId="0" xfId="0" applyFont="1" applyFill="1" applyAlignment="1">
      <alignment vertical="center"/>
    </xf>
    <xf numFmtId="0" fontId="45" fillId="12" borderId="0" xfId="0" applyFont="1" applyFill="1" applyAlignment="1">
      <alignment vertical="center"/>
    </xf>
    <xf numFmtId="164" fontId="22" fillId="12" borderId="0" xfId="2" applyFont="1" applyFill="1" applyAlignment="1">
      <alignment vertical="center"/>
    </xf>
    <xf numFmtId="0" fontId="0" fillId="0" borderId="0" xfId="0" applyAlignment="1" applyProtection="1">
      <alignment vertical="center" wrapText="1"/>
      <protection hidden="1"/>
    </xf>
    <xf numFmtId="9" fontId="0" fillId="0" borderId="0" xfId="1" applyFont="1" applyAlignment="1">
      <alignment horizontal="center" vertical="center"/>
    </xf>
    <xf numFmtId="0" fontId="43" fillId="12" borderId="0" xfId="0" applyFont="1" applyFill="1" applyProtection="1">
      <protection hidden="1"/>
    </xf>
    <xf numFmtId="0" fontId="8" fillId="2" borderId="47" xfId="0" applyFont="1" applyFill="1" applyBorder="1" applyAlignment="1" applyProtection="1">
      <alignment horizontal="left" vertical="center" wrapText="1"/>
      <protection hidden="1"/>
    </xf>
    <xf numFmtId="0" fontId="34" fillId="12" borderId="0" xfId="0" applyFont="1" applyFill="1" applyProtection="1">
      <protection hidden="1"/>
    </xf>
    <xf numFmtId="0" fontId="2" fillId="2" borderId="4" xfId="0" applyFont="1" applyFill="1" applyBorder="1" applyAlignment="1" applyProtection="1">
      <alignment vertical="center" wrapText="1"/>
      <protection hidden="1"/>
    </xf>
    <xf numFmtId="40" fontId="2" fillId="2" borderId="5" xfId="0" applyNumberFormat="1" applyFont="1" applyFill="1" applyBorder="1" applyAlignment="1" applyProtection="1">
      <alignment vertical="center"/>
      <protection hidden="1"/>
    </xf>
    <xf numFmtId="0" fontId="4" fillId="2" borderId="7" xfId="0" applyFont="1" applyFill="1" applyBorder="1" applyAlignment="1" applyProtection="1">
      <alignment vertical="center" wrapText="1"/>
      <protection hidden="1"/>
    </xf>
    <xf numFmtId="40" fontId="4" fillId="2" borderId="8" xfId="0" applyNumberFormat="1" applyFont="1" applyFill="1" applyBorder="1" applyAlignment="1" applyProtection="1">
      <alignment vertical="center"/>
      <protection hidden="1"/>
    </xf>
    <xf numFmtId="0" fontId="2" fillId="2" borderId="7" xfId="0" applyFont="1" applyFill="1" applyBorder="1" applyAlignment="1" applyProtection="1">
      <alignment vertical="center" wrapText="1"/>
      <protection hidden="1"/>
    </xf>
    <xf numFmtId="40" fontId="2" fillId="2" borderId="8" xfId="0" applyNumberFormat="1" applyFont="1" applyFill="1" applyBorder="1" applyAlignment="1" applyProtection="1">
      <alignment vertical="center"/>
      <protection hidden="1"/>
    </xf>
    <xf numFmtId="0" fontId="2" fillId="2" borderId="10" xfId="0" applyFont="1" applyFill="1" applyBorder="1" applyAlignment="1" applyProtection="1">
      <alignment vertical="center" wrapText="1"/>
      <protection hidden="1"/>
    </xf>
    <xf numFmtId="40" fontId="2" fillId="2" borderId="11" xfId="0" applyNumberFormat="1" applyFont="1" applyFill="1" applyBorder="1" applyAlignment="1" applyProtection="1">
      <alignment vertical="center"/>
      <protection hidden="1"/>
    </xf>
    <xf numFmtId="166" fontId="6" fillId="2" borderId="107" xfId="1" applyNumberFormat="1" applyFont="1" applyFill="1" applyBorder="1" applyAlignment="1" applyProtection="1">
      <alignment vertical="center" wrapText="1"/>
      <protection hidden="1"/>
    </xf>
    <xf numFmtId="166" fontId="6" fillId="2" borderId="109" xfId="1" applyNumberFormat="1" applyFont="1" applyFill="1" applyBorder="1" applyAlignment="1" applyProtection="1">
      <alignment vertical="center" wrapText="1"/>
      <protection hidden="1"/>
    </xf>
    <xf numFmtId="40" fontId="6" fillId="2" borderId="105" xfId="0" applyNumberFormat="1" applyFont="1" applyFill="1" applyBorder="1" applyAlignment="1" applyProtection="1">
      <alignment vertical="center" wrapText="1"/>
      <protection hidden="1"/>
    </xf>
    <xf numFmtId="40" fontId="6" fillId="2" borderId="11" xfId="0" applyNumberFormat="1" applyFont="1" applyFill="1" applyBorder="1" applyAlignment="1" applyProtection="1">
      <alignment horizontal="center" wrapText="1"/>
      <protection hidden="1"/>
    </xf>
    <xf numFmtId="40" fontId="6" fillId="2" borderId="11" xfId="0" applyNumberFormat="1" applyFont="1" applyFill="1" applyBorder="1" applyAlignment="1" applyProtection="1">
      <alignment horizontal="center" vertical="center" wrapText="1"/>
      <protection hidden="1"/>
    </xf>
    <xf numFmtId="40" fontId="6" fillId="4" borderId="28" xfId="0" applyNumberFormat="1" applyFont="1" applyFill="1" applyBorder="1" applyAlignment="1" applyProtection="1">
      <alignment vertical="center" wrapText="1"/>
      <protection hidden="1"/>
    </xf>
    <xf numFmtId="166" fontId="6" fillId="4" borderId="11" xfId="1" applyNumberFormat="1" applyFont="1" applyFill="1" applyBorder="1" applyAlignment="1" applyProtection="1">
      <alignment vertical="center" wrapText="1"/>
      <protection hidden="1"/>
    </xf>
    <xf numFmtId="9" fontId="6" fillId="4" borderId="11" xfId="1" applyFont="1" applyFill="1" applyBorder="1" applyAlignment="1" applyProtection="1">
      <alignment vertical="center"/>
      <protection hidden="1"/>
    </xf>
    <xf numFmtId="40" fontId="6" fillId="4" borderId="34" xfId="0" applyNumberFormat="1" applyFont="1" applyFill="1" applyBorder="1" applyAlignment="1" applyProtection="1">
      <alignment horizontal="center" vertical="center" wrapText="1"/>
      <protection hidden="1"/>
    </xf>
    <xf numFmtId="0" fontId="34" fillId="12" borderId="0" xfId="0" applyFont="1" applyFill="1" applyAlignment="1" applyProtection="1">
      <alignment vertical="center"/>
      <protection hidden="1"/>
    </xf>
    <xf numFmtId="0" fontId="2" fillId="2" borderId="40" xfId="0" applyFont="1" applyFill="1" applyBorder="1" applyAlignment="1" applyProtection="1">
      <alignment horizontal="center" vertical="center" wrapText="1"/>
      <protection hidden="1"/>
    </xf>
    <xf numFmtId="0" fontId="2" fillId="2" borderId="99" xfId="0" applyFont="1" applyFill="1" applyBorder="1" applyAlignment="1" applyProtection="1">
      <alignment horizontal="center" vertical="center" wrapText="1"/>
      <protection hidden="1"/>
    </xf>
    <xf numFmtId="0" fontId="43" fillId="12" borderId="0" xfId="0" applyFont="1" applyFill="1"/>
    <xf numFmtId="0" fontId="21" fillId="12" borderId="0" xfId="0" applyFont="1" applyFill="1" applyAlignment="1" applyProtection="1">
      <alignment vertical="center"/>
      <protection hidden="1"/>
    </xf>
    <xf numFmtId="167" fontId="43" fillId="12" borderId="0" xfId="0" applyNumberFormat="1" applyFont="1" applyFill="1" applyAlignment="1" applyProtection="1">
      <alignment horizontal="center" vertical="center"/>
      <protection hidden="1"/>
    </xf>
    <xf numFmtId="0" fontId="34" fillId="12" borderId="0" xfId="0" applyFont="1" applyFill="1" applyAlignment="1">
      <alignment vertical="center" wrapText="1"/>
    </xf>
    <xf numFmtId="0" fontId="43" fillId="12" borderId="0" xfId="0" applyFont="1" applyFill="1" applyAlignment="1" applyProtection="1">
      <alignment vertical="center"/>
      <protection hidden="1"/>
    </xf>
    <xf numFmtId="40" fontId="45" fillId="12" borderId="25" xfId="0" applyNumberFormat="1" applyFont="1" applyFill="1" applyBorder="1" applyAlignment="1" applyProtection="1">
      <alignment vertical="center"/>
      <protection hidden="1"/>
    </xf>
    <xf numFmtId="40" fontId="45" fillId="12" borderId="2" xfId="0" applyNumberFormat="1" applyFont="1" applyFill="1" applyBorder="1" applyAlignment="1" applyProtection="1">
      <alignment vertical="center"/>
      <protection hidden="1"/>
    </xf>
    <xf numFmtId="40" fontId="45" fillId="12" borderId="3" xfId="0" applyNumberFormat="1" applyFont="1" applyFill="1" applyBorder="1" applyAlignment="1" applyProtection="1">
      <alignment vertical="center"/>
      <protection hidden="1"/>
    </xf>
    <xf numFmtId="40" fontId="21" fillId="12" borderId="5" xfId="0" applyNumberFormat="1" applyFont="1" applyFill="1" applyBorder="1" applyAlignment="1" applyProtection="1">
      <alignment vertical="center"/>
      <protection hidden="1"/>
    </xf>
    <xf numFmtId="40" fontId="23" fillId="12" borderId="120" xfId="0" applyNumberFormat="1" applyFont="1" applyFill="1" applyBorder="1" applyAlignment="1" applyProtection="1">
      <alignment vertical="center"/>
      <protection hidden="1"/>
    </xf>
    <xf numFmtId="40" fontId="21" fillId="12" borderId="120" xfId="0" applyNumberFormat="1" applyFont="1" applyFill="1" applyBorder="1" applyAlignment="1" applyProtection="1">
      <alignment vertical="center"/>
      <protection hidden="1"/>
    </xf>
    <xf numFmtId="40" fontId="21" fillId="12" borderId="32" xfId="0" applyNumberFormat="1" applyFont="1" applyFill="1" applyBorder="1" applyAlignment="1" applyProtection="1">
      <alignment vertical="center"/>
      <protection hidden="1"/>
    </xf>
    <xf numFmtId="0" fontId="21" fillId="12" borderId="76" xfId="0" applyFont="1" applyFill="1" applyBorder="1" applyAlignment="1" applyProtection="1">
      <alignment vertical="center" wrapText="1"/>
      <protection hidden="1"/>
    </xf>
    <xf numFmtId="40" fontId="6" fillId="2" borderId="27" xfId="0" applyNumberFormat="1" applyFont="1" applyFill="1" applyBorder="1" applyAlignment="1" applyProtection="1">
      <alignment vertical="center" wrapText="1"/>
      <protection hidden="1"/>
    </xf>
    <xf numFmtId="166" fontId="6" fillId="2" borderId="5" xfId="1" applyNumberFormat="1" applyFont="1" applyFill="1" applyBorder="1" applyAlignment="1" applyProtection="1">
      <alignment vertical="center" wrapText="1"/>
      <protection hidden="1"/>
    </xf>
    <xf numFmtId="9" fontId="6" fillId="2" borderId="5" xfId="1" applyFont="1" applyFill="1" applyBorder="1" applyAlignment="1" applyProtection="1">
      <alignment vertical="center"/>
      <protection hidden="1"/>
    </xf>
    <xf numFmtId="9" fontId="0" fillId="0" borderId="0" xfId="1" applyFont="1"/>
    <xf numFmtId="0" fontId="51" fillId="12" borderId="3" xfId="0" applyFont="1" applyFill="1" applyBorder="1" applyAlignment="1" applyProtection="1">
      <alignment horizontal="center" vertical="center" wrapText="1"/>
      <protection hidden="1"/>
    </xf>
    <xf numFmtId="0" fontId="51" fillId="12" borderId="2" xfId="0" applyFont="1" applyFill="1" applyBorder="1" applyAlignment="1" applyProtection="1">
      <alignment horizontal="center" vertical="center" wrapText="1"/>
      <protection hidden="1"/>
    </xf>
    <xf numFmtId="0" fontId="0" fillId="6" borderId="0" xfId="0" applyFill="1" applyAlignment="1">
      <alignment horizontal="center" vertical="center"/>
    </xf>
    <xf numFmtId="0" fontId="0" fillId="6" borderId="0" xfId="0" applyFill="1" applyAlignment="1" applyProtection="1">
      <alignment vertical="center"/>
      <protection hidden="1"/>
    </xf>
    <xf numFmtId="9" fontId="0" fillId="6" borderId="9" xfId="1" applyFont="1" applyFill="1" applyBorder="1" applyAlignment="1" applyProtection="1">
      <alignment horizontal="center" vertical="center" wrapText="1"/>
      <protection hidden="1"/>
    </xf>
    <xf numFmtId="0" fontId="44" fillId="6" borderId="0" xfId="0" applyFont="1" applyFill="1" applyProtection="1">
      <protection hidden="1"/>
    </xf>
    <xf numFmtId="0" fontId="0" fillId="6" borderId="0" xfId="0" applyFill="1" applyAlignment="1" applyProtection="1">
      <alignment vertical="center" wrapText="1"/>
      <protection hidden="1"/>
    </xf>
    <xf numFmtId="0" fontId="0" fillId="6" borderId="0" xfId="0" applyFill="1" applyAlignment="1" applyProtection="1">
      <alignment horizontal="left" vertical="center" wrapText="1"/>
      <protection hidden="1"/>
    </xf>
    <xf numFmtId="40" fontId="0" fillId="6" borderId="0" xfId="0" applyNumberFormat="1" applyFill="1" applyAlignment="1" applyProtection="1">
      <alignment vertical="center"/>
      <protection hidden="1"/>
    </xf>
    <xf numFmtId="9" fontId="0" fillId="6" borderId="0" xfId="1" applyFont="1" applyFill="1" applyAlignment="1" applyProtection="1">
      <alignment horizontal="center" vertical="center" wrapText="1"/>
      <protection hidden="1"/>
    </xf>
    <xf numFmtId="0" fontId="2" fillId="6" borderId="0" xfId="0" applyFont="1" applyFill="1" applyAlignment="1" applyProtection="1">
      <alignment horizontal="left" vertical="center" wrapText="1"/>
      <protection hidden="1"/>
    </xf>
    <xf numFmtId="40" fontId="2" fillId="6" borderId="0" xfId="0" applyNumberFormat="1" applyFont="1" applyFill="1" applyAlignment="1" applyProtection="1">
      <alignment vertical="center"/>
      <protection hidden="1"/>
    </xf>
    <xf numFmtId="9" fontId="2" fillId="6" borderId="0" xfId="1" applyFont="1" applyFill="1" applyAlignment="1" applyProtection="1">
      <alignment horizontal="center" vertical="center" wrapText="1"/>
      <protection hidden="1"/>
    </xf>
    <xf numFmtId="0" fontId="0" fillId="2" borderId="1" xfId="0" applyFill="1" applyBorder="1" applyAlignment="1" applyProtection="1">
      <alignment horizontal="left" vertical="center" wrapText="1"/>
      <protection hidden="1"/>
    </xf>
    <xf numFmtId="0" fontId="0" fillId="2" borderId="7"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00" xfId="0" applyFill="1" applyBorder="1" applyAlignment="1" applyProtection="1">
      <alignment vertical="center" wrapText="1"/>
      <protection locked="0"/>
    </xf>
    <xf numFmtId="0" fontId="2" fillId="2" borderId="22" xfId="0" applyFont="1" applyFill="1" applyBorder="1" applyAlignment="1" applyProtection="1">
      <alignment horizontal="center" vertical="center" wrapText="1"/>
      <protection hidden="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0" borderId="9"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2" borderId="120" xfId="0" applyFill="1" applyBorder="1" applyAlignment="1" applyProtection="1">
      <alignment vertical="center" wrapText="1"/>
      <protection hidden="1"/>
    </xf>
    <xf numFmtId="0" fontId="0" fillId="2" borderId="32" xfId="0" applyFill="1" applyBorder="1" applyAlignment="1" applyProtection="1">
      <alignment vertical="center" wrapText="1"/>
      <protection hidden="1"/>
    </xf>
    <xf numFmtId="0" fontId="0" fillId="2" borderId="22" xfId="0" applyFill="1" applyBorder="1" applyAlignment="1" applyProtection="1">
      <alignment vertical="center" wrapText="1"/>
      <protection hidden="1"/>
    </xf>
    <xf numFmtId="0" fontId="2" fillId="2" borderId="23" xfId="0" applyFont="1" applyFill="1" applyBorder="1" applyAlignment="1" applyProtection="1">
      <alignment horizontal="center" vertical="center" wrapText="1"/>
      <protection hidden="1"/>
    </xf>
    <xf numFmtId="167" fontId="0" fillId="0" borderId="0" xfId="0" applyNumberFormat="1"/>
    <xf numFmtId="0" fontId="0" fillId="2" borderId="7" xfId="0" applyFill="1" applyBorder="1" applyAlignment="1" applyProtection="1">
      <alignment horizontal="left" vertical="center" wrapText="1"/>
      <protection hidden="1"/>
    </xf>
    <xf numFmtId="0" fontId="0" fillId="2" borderId="10" xfId="0" applyFill="1" applyBorder="1" applyAlignment="1" applyProtection="1">
      <alignment horizontal="left" vertical="center" wrapText="1"/>
      <protection hidden="1"/>
    </xf>
    <xf numFmtId="0" fontId="0" fillId="2" borderId="4" xfId="0"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protection hidden="1"/>
    </xf>
    <xf numFmtId="0" fontId="0" fillId="2" borderId="100" xfId="0" applyFill="1" applyBorder="1" applyAlignment="1" applyProtection="1">
      <alignment horizontal="left" vertical="center" wrapText="1"/>
      <protection hidden="1"/>
    </xf>
    <xf numFmtId="0" fontId="2" fillId="2" borderId="25" xfId="0" applyFont="1" applyFill="1" applyBorder="1" applyAlignment="1" applyProtection="1">
      <alignment horizontal="center" vertical="center" wrapText="1"/>
      <protection hidden="1"/>
    </xf>
    <xf numFmtId="0" fontId="0" fillId="0" borderId="0" xfId="0" applyProtection="1">
      <protection locked="0"/>
    </xf>
    <xf numFmtId="0" fontId="53" fillId="2" borderId="122" xfId="0" applyFont="1" applyFill="1" applyBorder="1" applyAlignment="1" applyProtection="1">
      <alignment horizontal="left" vertical="center" wrapText="1"/>
      <protection hidden="1"/>
    </xf>
    <xf numFmtId="0" fontId="53" fillId="2" borderId="42" xfId="0" applyFont="1" applyFill="1" applyBorder="1" applyAlignment="1" applyProtection="1">
      <alignment horizontal="left" vertical="center" wrapText="1"/>
      <protection hidden="1"/>
    </xf>
    <xf numFmtId="0" fontId="53" fillId="2" borderId="45" xfId="0" applyFont="1" applyFill="1" applyBorder="1" applyAlignment="1" applyProtection="1">
      <alignment horizontal="left" vertical="center" wrapText="1"/>
      <protection hidden="1"/>
    </xf>
    <xf numFmtId="40" fontId="6" fillId="2" borderId="125" xfId="0" applyNumberFormat="1" applyFont="1" applyFill="1" applyBorder="1" applyAlignment="1" applyProtection="1">
      <alignment horizontal="right" vertical="center" wrapText="1"/>
      <protection hidden="1"/>
    </xf>
    <xf numFmtId="0" fontId="2" fillId="7" borderId="42" xfId="0" applyFont="1" applyFill="1" applyBorder="1" applyProtection="1">
      <protection hidden="1"/>
    </xf>
    <xf numFmtId="0" fontId="2" fillId="7" borderId="43" xfId="0" applyFont="1" applyFill="1" applyBorder="1" applyProtection="1">
      <protection hidden="1"/>
    </xf>
    <xf numFmtId="0" fontId="2" fillId="7" borderId="122" xfId="0" applyFont="1" applyFill="1" applyBorder="1" applyProtection="1">
      <protection hidden="1"/>
    </xf>
    <xf numFmtId="0" fontId="2" fillId="7" borderId="48" xfId="0" applyFont="1" applyFill="1" applyBorder="1" applyProtection="1">
      <protection hidden="1"/>
    </xf>
    <xf numFmtId="0" fontId="2" fillId="7" borderId="45" xfId="0" applyFont="1" applyFill="1" applyBorder="1" applyProtection="1">
      <protection hidden="1"/>
    </xf>
    <xf numFmtId="0" fontId="2" fillId="7" borderId="46" xfId="0" applyFont="1" applyFill="1" applyBorder="1" applyProtection="1">
      <protection hidden="1"/>
    </xf>
    <xf numFmtId="0" fontId="6" fillId="7" borderId="125" xfId="0" applyFont="1" applyFill="1" applyBorder="1" applyAlignment="1" applyProtection="1">
      <alignment horizontal="right" vertical="center" wrapText="1"/>
      <protection hidden="1"/>
    </xf>
    <xf numFmtId="0" fontId="6" fillId="7" borderId="52" xfId="0" applyFont="1" applyFill="1" applyBorder="1" applyAlignment="1" applyProtection="1">
      <alignment horizontal="right" vertical="center" wrapText="1"/>
      <protection hidden="1"/>
    </xf>
    <xf numFmtId="40" fontId="2" fillId="2" borderId="42" xfId="0" applyNumberFormat="1" applyFont="1" applyFill="1" applyBorder="1" applyProtection="1">
      <protection hidden="1"/>
    </xf>
    <xf numFmtId="40" fontId="2" fillId="2" borderId="122" xfId="0" applyNumberFormat="1" applyFont="1" applyFill="1" applyBorder="1" applyProtection="1">
      <protection hidden="1"/>
    </xf>
    <xf numFmtId="40" fontId="2" fillId="2" borderId="45" xfId="0" applyNumberFormat="1" applyFont="1" applyFill="1" applyBorder="1" applyProtection="1">
      <protection hidden="1"/>
    </xf>
    <xf numFmtId="0" fontId="53" fillId="2" borderId="130" xfId="0" applyFont="1" applyFill="1" applyBorder="1" applyAlignment="1" applyProtection="1">
      <alignment horizontal="left" vertical="center" wrapText="1"/>
      <protection hidden="1"/>
    </xf>
    <xf numFmtId="0" fontId="53" fillId="2" borderId="123" xfId="0" applyFont="1" applyFill="1" applyBorder="1" applyAlignment="1" applyProtection="1">
      <alignment horizontal="left" vertical="center" wrapText="1"/>
      <protection hidden="1"/>
    </xf>
    <xf numFmtId="0" fontId="53" fillId="2" borderId="124" xfId="0" applyFont="1" applyFill="1" applyBorder="1" applyAlignment="1" applyProtection="1">
      <alignment horizontal="left" vertical="center" wrapText="1"/>
      <protection hidden="1"/>
    </xf>
    <xf numFmtId="40" fontId="0" fillId="2" borderId="41" xfId="0" applyNumberFormat="1" applyFill="1" applyBorder="1" applyAlignment="1" applyProtection="1">
      <alignment horizontal="center"/>
      <protection hidden="1"/>
    </xf>
    <xf numFmtId="40" fontId="0" fillId="2" borderId="42" xfId="0" applyNumberFormat="1" applyFill="1" applyBorder="1" applyAlignment="1" applyProtection="1">
      <alignment horizontal="center"/>
      <protection hidden="1"/>
    </xf>
    <xf numFmtId="0" fontId="0" fillId="2" borderId="47" xfId="0" applyFill="1" applyBorder="1" applyAlignment="1" applyProtection="1">
      <alignment horizontal="center"/>
      <protection hidden="1"/>
    </xf>
    <xf numFmtId="0" fontId="0" fillId="2" borderId="122" xfId="0" applyFill="1" applyBorder="1" applyAlignment="1" applyProtection="1">
      <alignment horizontal="center"/>
      <protection hidden="1"/>
    </xf>
    <xf numFmtId="0" fontId="0" fillId="2" borderId="48" xfId="0" applyFill="1" applyBorder="1" applyAlignment="1" applyProtection="1">
      <alignment horizontal="center"/>
      <protection hidden="1"/>
    </xf>
    <xf numFmtId="0" fontId="0" fillId="2" borderId="44" xfId="0" applyFill="1" applyBorder="1" applyAlignment="1" applyProtection="1">
      <alignment horizontal="center"/>
      <protection hidden="1"/>
    </xf>
    <xf numFmtId="0" fontId="0" fillId="2" borderId="45" xfId="0" applyFill="1" applyBorder="1" applyAlignment="1" applyProtection="1">
      <alignment horizontal="center"/>
      <protection hidden="1"/>
    </xf>
    <xf numFmtId="0" fontId="0" fillId="2" borderId="46" xfId="0" applyFill="1" applyBorder="1" applyAlignment="1" applyProtection="1">
      <alignment horizontal="center"/>
      <protection hidden="1"/>
    </xf>
    <xf numFmtId="0" fontId="0" fillId="2" borderId="131" xfId="0" applyFill="1" applyBorder="1" applyAlignment="1" applyProtection="1">
      <alignment horizontal="center"/>
      <protection hidden="1"/>
    </xf>
    <xf numFmtId="0" fontId="0" fillId="2" borderId="132" xfId="0" applyFill="1" applyBorder="1" applyAlignment="1" applyProtection="1">
      <alignment horizontal="center"/>
      <protection hidden="1"/>
    </xf>
    <xf numFmtId="0" fontId="0" fillId="2" borderId="133" xfId="0" applyFill="1" applyBorder="1" applyAlignment="1" applyProtection="1">
      <alignment horizontal="center"/>
      <protection hidden="1"/>
    </xf>
    <xf numFmtId="40" fontId="0" fillId="2" borderId="43" xfId="0" applyNumberFormat="1" applyFill="1" applyBorder="1" applyAlignment="1" applyProtection="1">
      <alignment horizontal="center"/>
      <protection hidden="1"/>
    </xf>
    <xf numFmtId="0" fontId="0" fillId="2" borderId="0" xfId="0" applyFill="1" applyAlignment="1" applyProtection="1">
      <alignment horizontal="center"/>
      <protection hidden="1"/>
    </xf>
    <xf numFmtId="0" fontId="6" fillId="2" borderId="4" xfId="0" applyFont="1" applyFill="1" applyBorder="1" applyAlignment="1" applyProtection="1">
      <alignment vertical="center"/>
      <protection hidden="1"/>
    </xf>
    <xf numFmtId="0" fontId="6" fillId="2" borderId="6" xfId="0" applyFont="1" applyFill="1" applyBorder="1" applyAlignment="1" applyProtection="1">
      <alignment vertical="center"/>
      <protection hidden="1"/>
    </xf>
    <xf numFmtId="40" fontId="6" fillId="2" borderId="6" xfId="0" applyNumberFormat="1" applyFont="1" applyFill="1" applyBorder="1" applyAlignment="1" applyProtection="1">
      <alignment horizontal="center" vertical="center" wrapText="1"/>
      <protection hidden="1"/>
    </xf>
    <xf numFmtId="0" fontId="6" fillId="2" borderId="110" xfId="0" applyFont="1" applyFill="1" applyBorder="1" applyAlignment="1" applyProtection="1">
      <alignment vertical="center"/>
      <protection hidden="1"/>
    </xf>
    <xf numFmtId="0" fontId="6" fillId="2" borderId="108" xfId="0" applyFont="1" applyFill="1" applyBorder="1" applyAlignment="1" applyProtection="1">
      <alignment vertical="center"/>
      <protection hidden="1"/>
    </xf>
    <xf numFmtId="40" fontId="6" fillId="2" borderId="108" xfId="0" applyNumberFormat="1" applyFont="1" applyFill="1" applyBorder="1" applyAlignment="1" applyProtection="1">
      <alignment horizontal="center" vertical="center" wrapText="1"/>
      <protection hidden="1"/>
    </xf>
    <xf numFmtId="0" fontId="6" fillId="4" borderId="10" xfId="0" applyFont="1" applyFill="1" applyBorder="1" applyAlignment="1" applyProtection="1">
      <alignment vertical="center"/>
      <protection hidden="1"/>
    </xf>
    <xf numFmtId="0" fontId="6" fillId="4" borderId="12" xfId="0" applyFont="1" applyFill="1" applyBorder="1" applyAlignment="1" applyProtection="1">
      <alignment vertical="center"/>
      <protection hidden="1"/>
    </xf>
    <xf numFmtId="40" fontId="6" fillId="4" borderId="75" xfId="0" applyNumberFormat="1" applyFont="1" applyFill="1" applyBorder="1" applyAlignment="1" applyProtection="1">
      <alignment horizontal="center" vertical="center" wrapText="1"/>
      <protection hidden="1"/>
    </xf>
    <xf numFmtId="0" fontId="0" fillId="2" borderId="122" xfId="0" applyFill="1" applyBorder="1" applyAlignment="1" applyProtection="1">
      <alignment horizontal="center" vertical="center" wrapText="1"/>
      <protection hidden="1"/>
    </xf>
    <xf numFmtId="0" fontId="2" fillId="2" borderId="122" xfId="0" applyFont="1" applyFill="1" applyBorder="1" applyAlignment="1" applyProtection="1">
      <alignment horizontal="center" vertical="center" wrapText="1"/>
      <protection hidden="1"/>
    </xf>
    <xf numFmtId="0" fontId="54" fillId="2" borderId="122" xfId="0" applyFont="1" applyFill="1" applyBorder="1" applyAlignment="1" applyProtection="1">
      <alignment horizontal="left" vertical="center" wrapText="1"/>
      <protection hidden="1"/>
    </xf>
    <xf numFmtId="40" fontId="54" fillId="0" borderId="122" xfId="0" applyNumberFormat="1" applyFont="1" applyBorder="1" applyAlignment="1" applyProtection="1">
      <alignment horizontal="right" vertical="center" wrapText="1"/>
      <protection locked="0"/>
    </xf>
    <xf numFmtId="40" fontId="55" fillId="2" borderId="122" xfId="0" applyNumberFormat="1" applyFont="1" applyFill="1" applyBorder="1" applyAlignment="1" applyProtection="1">
      <alignment horizontal="right" vertical="center" wrapText="1"/>
      <protection hidden="1"/>
    </xf>
    <xf numFmtId="40" fontId="55" fillId="2" borderId="122" xfId="0" applyNumberFormat="1" applyFont="1" applyFill="1" applyBorder="1" applyAlignment="1">
      <alignment horizontal="right" vertical="center" wrapText="1"/>
    </xf>
    <xf numFmtId="40" fontId="55" fillId="2" borderId="127" xfId="0" applyNumberFormat="1" applyFont="1" applyFill="1" applyBorder="1" applyAlignment="1" applyProtection="1">
      <alignment horizontal="right" vertical="center" wrapText="1"/>
      <protection hidden="1"/>
    </xf>
    <xf numFmtId="40" fontId="55" fillId="2" borderId="123" xfId="0" applyNumberFormat="1" applyFont="1" applyFill="1" applyBorder="1" applyAlignment="1" applyProtection="1">
      <alignment horizontal="right" vertical="center" wrapText="1"/>
      <protection hidden="1"/>
    </xf>
    <xf numFmtId="40" fontId="55" fillId="2" borderId="134" xfId="0" applyNumberFormat="1" applyFont="1" applyFill="1" applyBorder="1" applyAlignment="1" applyProtection="1">
      <alignment horizontal="right" vertical="center" wrapText="1"/>
      <protection hidden="1"/>
    </xf>
    <xf numFmtId="0" fontId="56" fillId="0" borderId="0" xfId="0" applyFont="1" applyAlignment="1">
      <alignment horizontal="center" vertical="center"/>
    </xf>
    <xf numFmtId="0" fontId="30" fillId="0" borderId="0" xfId="0" applyFont="1" applyAlignment="1">
      <alignment horizontal="center" vertical="center"/>
    </xf>
    <xf numFmtId="0" fontId="56" fillId="0" borderId="0" xfId="0" applyFont="1" applyAlignment="1">
      <alignment horizontal="center"/>
    </xf>
    <xf numFmtId="0" fontId="56" fillId="0" borderId="0" xfId="0" applyFont="1"/>
    <xf numFmtId="0" fontId="0" fillId="6" borderId="1" xfId="0" applyFill="1" applyBorder="1" applyProtection="1">
      <protection hidden="1"/>
    </xf>
    <xf numFmtId="0" fontId="41" fillId="2" borderId="2" xfId="0" applyFont="1" applyFill="1" applyBorder="1" applyAlignment="1" applyProtection="1">
      <alignment horizontal="center"/>
      <protection hidden="1"/>
    </xf>
    <xf numFmtId="0" fontId="0" fillId="2" borderId="7" xfId="0" applyFill="1" applyBorder="1" applyAlignment="1" applyProtection="1">
      <alignment vertical="center" wrapText="1"/>
      <protection hidden="1"/>
    </xf>
    <xf numFmtId="0" fontId="0" fillId="2" borderId="10" xfId="0" applyFill="1" applyBorder="1" applyAlignment="1" applyProtection="1">
      <alignment vertical="center" wrapText="1"/>
      <protection hidden="1"/>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1" xfId="0" applyBorder="1" applyAlignment="1" applyProtection="1">
      <alignment vertical="center" wrapText="1"/>
      <protection locked="0"/>
    </xf>
    <xf numFmtId="40" fontId="6" fillId="4" borderId="6" xfId="0" applyNumberFormat="1" applyFont="1" applyFill="1" applyBorder="1" applyAlignment="1" applyProtection="1">
      <alignment vertical="center" wrapText="1"/>
      <protection hidden="1"/>
    </xf>
    <xf numFmtId="40" fontId="6" fillId="4" borderId="6" xfId="0" applyNumberFormat="1" applyFont="1" applyFill="1" applyBorder="1" applyAlignment="1" applyProtection="1">
      <alignment horizontal="center" vertical="center" wrapText="1"/>
      <protection hidden="1"/>
    </xf>
    <xf numFmtId="40" fontId="6" fillId="4" borderId="108" xfId="0" applyNumberFormat="1" applyFont="1" applyFill="1" applyBorder="1" applyAlignment="1" applyProtection="1">
      <alignment vertical="center" wrapText="1"/>
      <protection hidden="1"/>
    </xf>
    <xf numFmtId="40" fontId="6" fillId="4" borderId="108" xfId="0" applyNumberFormat="1" applyFont="1" applyFill="1" applyBorder="1" applyAlignment="1" applyProtection="1">
      <alignment horizontal="center" vertical="center" wrapText="1"/>
      <protection hidden="1"/>
    </xf>
    <xf numFmtId="40" fontId="6" fillId="4" borderId="12" xfId="0" applyNumberFormat="1" applyFont="1" applyFill="1" applyBorder="1" applyAlignment="1" applyProtection="1">
      <alignment vertical="center" wrapText="1"/>
      <protection hidden="1"/>
    </xf>
    <xf numFmtId="40" fontId="6" fillId="4" borderId="12" xfId="0" applyNumberFormat="1" applyFont="1" applyFill="1" applyBorder="1" applyAlignment="1" applyProtection="1">
      <alignment horizontal="center" vertical="center" wrapText="1"/>
      <protection hidden="1"/>
    </xf>
    <xf numFmtId="40" fontId="6" fillId="4" borderId="3" xfId="0" applyNumberFormat="1" applyFont="1" applyFill="1" applyBorder="1" applyAlignment="1" applyProtection="1">
      <alignment vertical="center" wrapText="1"/>
      <protection hidden="1"/>
    </xf>
    <xf numFmtId="40" fontId="6" fillId="4" borderId="3" xfId="0" applyNumberFormat="1" applyFont="1" applyFill="1" applyBorder="1" applyAlignment="1" applyProtection="1">
      <alignment horizontal="center" vertical="center" wrapText="1"/>
      <protection hidden="1"/>
    </xf>
    <xf numFmtId="0" fontId="0" fillId="2" borderId="100" xfId="0" applyFill="1" applyBorder="1" applyAlignment="1" applyProtection="1">
      <alignment vertical="center" wrapText="1"/>
      <protection hidden="1"/>
    </xf>
    <xf numFmtId="0" fontId="0" fillId="0" borderId="106" xfId="0" applyBorder="1" applyAlignment="1" applyProtection="1">
      <alignment vertical="center" wrapText="1"/>
      <protection locked="0"/>
    </xf>
    <xf numFmtId="0" fontId="0" fillId="0" borderId="90" xfId="0" applyBorder="1" applyProtection="1">
      <protection locked="0"/>
    </xf>
    <xf numFmtId="0" fontId="0" fillId="0" borderId="91" xfId="0" applyBorder="1" applyProtection="1">
      <protection locked="0"/>
    </xf>
    <xf numFmtId="0" fontId="0" fillId="0" borderId="93" xfId="0" applyBorder="1" applyProtection="1">
      <protection locked="0"/>
    </xf>
    <xf numFmtId="0" fontId="0" fillId="0" borderId="94" xfId="0" applyBorder="1" applyProtection="1">
      <protection locked="0"/>
    </xf>
    <xf numFmtId="0" fontId="0" fillId="0" borderId="95" xfId="0" applyBorder="1" applyProtection="1">
      <protection locked="0"/>
    </xf>
    <xf numFmtId="0" fontId="57" fillId="0" borderId="0" xfId="0" applyFont="1" applyAlignment="1">
      <alignment vertical="center" wrapTex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6" fillId="2" borderId="102" xfId="0" applyFont="1" applyFill="1" applyBorder="1" applyAlignment="1" applyProtection="1">
      <alignment horizontal="center" vertical="center" wrapText="1"/>
      <protection hidden="1"/>
    </xf>
    <xf numFmtId="0" fontId="6" fillId="2" borderId="101" xfId="0" applyFont="1" applyFill="1" applyBorder="1" applyAlignment="1" applyProtection="1">
      <alignment horizontal="center" vertical="center" wrapText="1"/>
      <protection hidden="1"/>
    </xf>
    <xf numFmtId="0" fontId="6" fillId="2" borderId="103" xfId="0" applyFont="1" applyFill="1" applyBorder="1" applyAlignment="1" applyProtection="1">
      <alignment horizontal="center" vertical="center" wrapText="1"/>
      <protection hidden="1"/>
    </xf>
    <xf numFmtId="0" fontId="6" fillId="2" borderId="96" xfId="0" applyFont="1" applyFill="1" applyBorder="1" applyAlignment="1" applyProtection="1">
      <alignment horizontal="center" vertical="center" wrapText="1"/>
      <protection hidden="1"/>
    </xf>
    <xf numFmtId="0" fontId="6" fillId="2" borderId="104" xfId="0" applyFont="1" applyFill="1" applyBorder="1" applyAlignment="1" applyProtection="1">
      <alignment horizontal="center" vertical="center" wrapText="1"/>
      <protection hidden="1"/>
    </xf>
    <xf numFmtId="0" fontId="6" fillId="2" borderId="105" xfId="0" applyFont="1" applyFill="1" applyBorder="1" applyAlignment="1" applyProtection="1">
      <alignment horizontal="center" vertical="center" wrapText="1"/>
      <protection hidden="1"/>
    </xf>
    <xf numFmtId="0" fontId="25" fillId="12" borderId="0" xfId="0" applyFont="1" applyFill="1" applyAlignment="1">
      <alignment vertical="center" wrapText="1"/>
    </xf>
    <xf numFmtId="0" fontId="34" fillId="12" borderId="39" xfId="0" applyFont="1" applyFill="1" applyBorder="1" applyAlignment="1" applyProtection="1">
      <alignment vertical="center"/>
      <protection hidden="1"/>
    </xf>
    <xf numFmtId="0" fontId="6" fillId="2" borderId="31" xfId="0" applyFont="1" applyFill="1" applyBorder="1" applyAlignment="1" applyProtection="1">
      <alignment horizontal="center" vertical="center" wrapText="1"/>
      <protection hidden="1"/>
    </xf>
    <xf numFmtId="0" fontId="6" fillId="2" borderId="27" xfId="0" applyFont="1" applyFill="1" applyBorder="1" applyAlignment="1" applyProtection="1">
      <alignment horizontal="center" vertical="center" wrapText="1"/>
      <protection hidden="1"/>
    </xf>
    <xf numFmtId="0" fontId="6" fillId="2" borderId="32" xfId="0" applyFont="1" applyFill="1" applyBorder="1" applyAlignment="1" applyProtection="1">
      <alignment horizontal="center" vertical="center" wrapText="1"/>
      <protection hidden="1"/>
    </xf>
    <xf numFmtId="0" fontId="6" fillId="2" borderId="28" xfId="0" applyFont="1" applyFill="1" applyBorder="1" applyAlignment="1" applyProtection="1">
      <alignment horizontal="center" vertical="center" wrapText="1"/>
      <protection hidden="1"/>
    </xf>
    <xf numFmtId="0" fontId="31" fillId="2" borderId="119" xfId="0" applyFont="1" applyFill="1" applyBorder="1" applyAlignment="1" applyProtection="1">
      <alignment horizontal="center" vertical="center" wrapText="1"/>
      <protection hidden="1"/>
    </xf>
    <xf numFmtId="0" fontId="31" fillId="2" borderId="98" xfId="0" applyFont="1" applyFill="1" applyBorder="1" applyAlignment="1" applyProtection="1">
      <alignment horizontal="center" vertical="center" wrapText="1"/>
      <protection hidden="1"/>
    </xf>
    <xf numFmtId="0" fontId="31" fillId="2" borderId="0" xfId="0" applyFont="1" applyFill="1" applyAlignment="1" applyProtection="1">
      <alignment horizontal="center" vertical="center" wrapText="1"/>
      <protection hidden="1"/>
    </xf>
    <xf numFmtId="0" fontId="31" fillId="2" borderId="96" xfId="0" applyFont="1" applyFill="1" applyBorder="1" applyAlignment="1" applyProtection="1">
      <alignment horizontal="center" vertical="center" wrapText="1"/>
      <protection hidden="1"/>
    </xf>
    <xf numFmtId="0" fontId="31" fillId="2" borderId="39" xfId="0" applyFont="1" applyFill="1" applyBorder="1" applyAlignment="1" applyProtection="1">
      <alignment horizontal="center" vertical="center" wrapText="1"/>
      <protection hidden="1"/>
    </xf>
    <xf numFmtId="0" fontId="31" fillId="2" borderId="99" xfId="0" applyFont="1" applyFill="1" applyBorder="1" applyAlignment="1" applyProtection="1">
      <alignment horizontal="center" vertical="center" wrapText="1"/>
      <protection hidden="1"/>
    </xf>
    <xf numFmtId="0" fontId="6" fillId="2" borderId="112" xfId="0" applyFont="1" applyFill="1" applyBorder="1" applyAlignment="1" applyProtection="1">
      <alignment horizontal="center" vertical="center" wrapText="1"/>
      <protection hidden="1"/>
    </xf>
    <xf numFmtId="0" fontId="6" fillId="2" borderId="118" xfId="0" applyFont="1" applyFill="1" applyBorder="1" applyAlignment="1" applyProtection="1">
      <alignment horizontal="center" vertical="center" wrapText="1"/>
      <protection hidden="1"/>
    </xf>
    <xf numFmtId="0" fontId="31" fillId="2" borderId="111" xfId="0" applyFont="1" applyFill="1" applyBorder="1" applyAlignment="1" applyProtection="1">
      <alignment horizontal="center" vertical="center" wrapText="1"/>
      <protection hidden="1"/>
    </xf>
    <xf numFmtId="0" fontId="31" fillId="2" borderId="71" xfId="0" applyFont="1" applyFill="1" applyBorder="1" applyAlignment="1" applyProtection="1">
      <alignment horizontal="center" vertical="center" wrapText="1"/>
      <protection hidden="1"/>
    </xf>
    <xf numFmtId="0" fontId="31" fillId="2" borderId="117" xfId="0" applyFont="1" applyFill="1" applyBorder="1" applyAlignment="1" applyProtection="1">
      <alignment horizontal="center" vertical="center" wrapText="1"/>
      <protection hidden="1"/>
    </xf>
    <xf numFmtId="0" fontId="34" fillId="12" borderId="0" xfId="0" applyFont="1" applyFill="1" applyAlignment="1" applyProtection="1">
      <alignment vertical="center"/>
      <protection hidden="1"/>
    </xf>
    <xf numFmtId="0" fontId="21" fillId="12" borderId="39" xfId="0" applyFont="1" applyFill="1" applyBorder="1" applyAlignment="1" applyProtection="1">
      <alignment vertical="center" wrapText="1"/>
      <protection hidden="1"/>
    </xf>
    <xf numFmtId="0" fontId="2" fillId="2" borderId="111" xfId="0" applyFont="1" applyFill="1" applyBorder="1" applyAlignment="1" applyProtection="1">
      <alignment horizontal="center" vertical="center" wrapText="1"/>
      <protection hidden="1"/>
    </xf>
    <xf numFmtId="0" fontId="2" fillId="2" borderId="71" xfId="0" applyFont="1" applyFill="1" applyBorder="1" applyAlignment="1" applyProtection="1">
      <alignment horizontal="center" vertical="center" wrapText="1"/>
      <protection hidden="1"/>
    </xf>
    <xf numFmtId="0" fontId="2" fillId="2" borderId="117" xfId="0" applyFont="1" applyFill="1" applyBorder="1" applyAlignment="1" applyProtection="1">
      <alignment horizontal="center" vertical="center" wrapText="1"/>
      <protection hidden="1"/>
    </xf>
    <xf numFmtId="0" fontId="2" fillId="2" borderId="112" xfId="0" applyFont="1" applyFill="1" applyBorder="1" applyAlignment="1" applyProtection="1">
      <alignment horizontal="center" vertical="center" wrapText="1"/>
      <protection hidden="1"/>
    </xf>
    <xf numFmtId="0" fontId="2" fillId="2" borderId="115" xfId="0" applyFont="1" applyFill="1" applyBorder="1" applyAlignment="1" applyProtection="1">
      <alignment horizontal="center" vertical="center" wrapText="1"/>
      <protection hidden="1"/>
    </xf>
    <xf numFmtId="0" fontId="2" fillId="2" borderId="118" xfId="0" applyFont="1" applyFill="1" applyBorder="1" applyAlignment="1" applyProtection="1">
      <alignment horizontal="center" vertical="center" wrapText="1"/>
      <protection hidden="1"/>
    </xf>
    <xf numFmtId="0" fontId="2" fillId="2" borderId="113"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2" borderId="40" xfId="0" applyFont="1" applyFill="1" applyBorder="1" applyAlignment="1" applyProtection="1">
      <alignment horizontal="center" vertical="center" wrapText="1"/>
      <protection hidden="1"/>
    </xf>
    <xf numFmtId="0" fontId="2" fillId="2" borderId="114" xfId="0" applyFont="1" applyFill="1" applyBorder="1" applyAlignment="1" applyProtection="1">
      <alignment horizontal="center" vertical="center" wrapText="1"/>
      <protection hidden="1"/>
    </xf>
    <xf numFmtId="0" fontId="2" fillId="2" borderId="116"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30" xfId="0" applyFont="1" applyFill="1" applyBorder="1" applyAlignment="1" applyProtection="1">
      <alignment horizontal="center" vertical="center" wrapText="1"/>
      <protection hidden="1"/>
    </xf>
    <xf numFmtId="0" fontId="5" fillId="2" borderId="74" xfId="0" applyFont="1" applyFill="1" applyBorder="1" applyAlignment="1" applyProtection="1">
      <alignment horizontal="center" vertical="center" wrapText="1"/>
      <protection hidden="1"/>
    </xf>
    <xf numFmtId="0" fontId="5" fillId="2" borderId="75" xfId="0" applyFont="1" applyFill="1" applyBorder="1" applyAlignment="1" applyProtection="1">
      <alignment horizontal="center" vertical="center" wrapText="1"/>
      <protection hidden="1"/>
    </xf>
    <xf numFmtId="0" fontId="5" fillId="2" borderId="33"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0" fontId="3" fillId="2" borderId="14" xfId="0" applyFont="1" applyFill="1" applyBorder="1" applyAlignment="1" applyProtection="1">
      <alignment horizontal="left" vertical="center" wrapText="1"/>
      <protection hidden="1"/>
    </xf>
    <xf numFmtId="0" fontId="25" fillId="12" borderId="0" xfId="0" applyFont="1" applyFill="1" applyAlignment="1" applyProtection="1">
      <alignment vertical="center" wrapText="1"/>
      <protection hidden="1"/>
    </xf>
    <xf numFmtId="0" fontId="0" fillId="7" borderId="31" xfId="0" applyFill="1" applyBorder="1" applyAlignment="1" applyProtection="1">
      <alignment horizontal="center" wrapText="1"/>
      <protection hidden="1"/>
    </xf>
    <xf numFmtId="0" fontId="0" fillId="7" borderId="22" xfId="0" applyFill="1" applyBorder="1" applyAlignment="1" applyProtection="1">
      <alignment horizontal="center" wrapText="1"/>
      <protection hidden="1"/>
    </xf>
    <xf numFmtId="0" fontId="0" fillId="7" borderId="23" xfId="0" applyFill="1" applyBorder="1" applyAlignment="1" applyProtection="1">
      <alignment horizontal="center" wrapText="1"/>
      <protection hidden="1"/>
    </xf>
    <xf numFmtId="0" fontId="6" fillId="2" borderId="119" xfId="0" applyFont="1" applyFill="1" applyBorder="1" applyAlignment="1" applyProtection="1">
      <alignment horizontal="center" vertical="center" wrapText="1"/>
      <protection hidden="1"/>
    </xf>
    <xf numFmtId="0" fontId="6" fillId="2" borderId="30" xfId="0" applyFont="1" applyFill="1" applyBorder="1" applyAlignment="1" applyProtection="1">
      <alignment horizontal="center" vertical="center" wrapText="1"/>
      <protection hidden="1"/>
    </xf>
    <xf numFmtId="0" fontId="6" fillId="2" borderId="39" xfId="0" applyFont="1" applyFill="1" applyBorder="1" applyAlignment="1" applyProtection="1">
      <alignment horizontal="center" vertical="center" wrapText="1"/>
      <protection hidden="1"/>
    </xf>
    <xf numFmtId="0" fontId="6" fillId="2" borderId="34"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wrapText="1"/>
      <protection hidden="1"/>
    </xf>
    <xf numFmtId="0" fontId="31" fillId="2" borderId="5" xfId="0" applyFont="1" applyFill="1" applyBorder="1" applyAlignment="1" applyProtection="1">
      <alignment horizontal="center" vertical="center" wrapText="1"/>
      <protection hidden="1"/>
    </xf>
    <xf numFmtId="0" fontId="31" fillId="2" borderId="8"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33" fillId="2" borderId="31" xfId="0" applyFont="1" applyFill="1" applyBorder="1" applyAlignment="1" applyProtection="1">
      <alignment horizontal="center" vertical="center" wrapText="1"/>
      <protection hidden="1"/>
    </xf>
    <xf numFmtId="0" fontId="33" fillId="2" borderId="32" xfId="0" applyFont="1" applyFill="1" applyBorder="1" applyAlignment="1" applyProtection="1">
      <alignment horizontal="center" vertical="center" wrapText="1"/>
      <protection hidden="1"/>
    </xf>
    <xf numFmtId="40" fontId="30" fillId="2" borderId="70" xfId="0" applyNumberFormat="1" applyFont="1" applyFill="1" applyBorder="1" applyAlignment="1" applyProtection="1">
      <alignment horizontal="center" vertical="center" wrapText="1"/>
      <protection hidden="1"/>
    </xf>
    <xf numFmtId="40" fontId="30" fillId="2" borderId="71" xfId="0" applyNumberFormat="1" applyFont="1" applyFill="1" applyBorder="1" applyAlignment="1" applyProtection="1">
      <alignment horizontal="center" vertical="center" wrapText="1"/>
      <protection hidden="1"/>
    </xf>
    <xf numFmtId="40" fontId="30" fillId="2" borderId="72" xfId="0" applyNumberFormat="1" applyFont="1" applyFill="1" applyBorder="1" applyAlignment="1" applyProtection="1">
      <alignment horizontal="center" vertical="center" wrapText="1"/>
      <protection hidden="1"/>
    </xf>
    <xf numFmtId="0" fontId="32" fillId="2" borderId="6" xfId="0" applyFont="1" applyFill="1" applyBorder="1" applyAlignment="1" applyProtection="1">
      <alignment horizontal="center" vertical="center" wrapText="1"/>
      <protection hidden="1"/>
    </xf>
    <xf numFmtId="0" fontId="32" fillId="2" borderId="9" xfId="0" applyFont="1" applyFill="1" applyBorder="1" applyAlignment="1" applyProtection="1">
      <alignment horizontal="center" vertical="center" wrapText="1"/>
      <protection hidden="1"/>
    </xf>
    <xf numFmtId="0" fontId="32" fillId="2" borderId="12" xfId="0" applyFont="1" applyFill="1" applyBorder="1" applyAlignment="1" applyProtection="1">
      <alignment horizontal="center" vertical="center" wrapText="1"/>
      <protection hidden="1"/>
    </xf>
    <xf numFmtId="9" fontId="6" fillId="2" borderId="106" xfId="1" applyFont="1" applyFill="1" applyBorder="1" applyAlignment="1" applyProtection="1">
      <alignment horizontal="center" vertical="center"/>
      <protection hidden="1"/>
    </xf>
    <xf numFmtId="9" fontId="6" fillId="2" borderId="35" xfId="1" applyFont="1" applyFill="1" applyBorder="1" applyAlignment="1" applyProtection="1">
      <alignment horizontal="center" vertical="center"/>
      <protection hidden="1"/>
    </xf>
    <xf numFmtId="9" fontId="6" fillId="2" borderId="40" xfId="1" applyFont="1" applyFill="1" applyBorder="1" applyAlignment="1" applyProtection="1">
      <alignment horizontal="center" vertical="center"/>
      <protection hidden="1"/>
    </xf>
    <xf numFmtId="40" fontId="6" fillId="2" borderId="106" xfId="0" applyNumberFormat="1" applyFont="1" applyFill="1" applyBorder="1" applyAlignment="1" applyProtection="1">
      <alignment horizontal="center" vertical="center" wrapText="1"/>
      <protection hidden="1"/>
    </xf>
    <xf numFmtId="40" fontId="6" fillId="2" borderId="35" xfId="0" applyNumberFormat="1" applyFont="1" applyFill="1" applyBorder="1" applyAlignment="1" applyProtection="1">
      <alignment horizontal="center" vertical="center" wrapText="1"/>
      <protection hidden="1"/>
    </xf>
    <xf numFmtId="40" fontId="6" fillId="2" borderId="107" xfId="0" applyNumberFormat="1" applyFont="1" applyFill="1" applyBorder="1" applyAlignment="1" applyProtection="1">
      <alignment horizontal="center" vertical="center" wrapText="1"/>
      <protection hidden="1"/>
    </xf>
    <xf numFmtId="40" fontId="6" fillId="2" borderId="97" xfId="0" applyNumberFormat="1" applyFont="1" applyFill="1" applyBorder="1" applyAlignment="1" applyProtection="1">
      <alignment vertical="center" wrapText="1"/>
      <protection hidden="1"/>
    </xf>
    <xf numFmtId="40" fontId="6" fillId="2" borderId="36" xfId="0" applyNumberFormat="1" applyFont="1" applyFill="1" applyBorder="1" applyAlignment="1" applyProtection="1">
      <alignment vertical="center" wrapText="1"/>
      <protection hidden="1"/>
    </xf>
    <xf numFmtId="40" fontId="6" fillId="2" borderId="108" xfId="0" applyNumberFormat="1" applyFont="1" applyFill="1" applyBorder="1" applyAlignment="1" applyProtection="1">
      <alignment vertical="center" wrapText="1"/>
      <protection hidden="1"/>
    </xf>
    <xf numFmtId="0" fontId="0" fillId="2" borderId="21" xfId="0" applyFill="1" applyBorder="1" applyAlignment="1" applyProtection="1">
      <alignment horizontal="left" vertical="center" wrapText="1"/>
      <protection hidden="1"/>
    </xf>
    <xf numFmtId="0" fontId="0" fillId="2" borderId="22" xfId="0" applyFill="1" applyBorder="1" applyAlignment="1" applyProtection="1">
      <alignment horizontal="left" vertical="center" wrapText="1"/>
      <protection hidden="1"/>
    </xf>
    <xf numFmtId="0" fontId="0" fillId="2" borderId="23" xfId="0" applyFill="1" applyBorder="1" applyAlignment="1" applyProtection="1">
      <alignment horizontal="left" vertical="center" wrapText="1"/>
      <protection hidden="1"/>
    </xf>
    <xf numFmtId="0" fontId="0" fillId="2" borderId="21"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2" fillId="2" borderId="2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34" fillId="12" borderId="0" xfId="0" applyFont="1" applyFill="1" applyBorder="1" applyAlignment="1" applyProtection="1">
      <alignment vertical="center"/>
      <protection hidden="1"/>
    </xf>
    <xf numFmtId="0" fontId="21" fillId="12" borderId="0" xfId="0" applyFont="1" applyFill="1" applyAlignment="1" applyProtection="1">
      <alignment vertical="center" wrapText="1"/>
      <protection hidden="1"/>
    </xf>
    <xf numFmtId="0" fontId="0" fillId="6" borderId="0" xfId="0" applyFill="1" applyAlignment="1" applyProtection="1">
      <alignment horizontal="center" vertical="center"/>
      <protection hidden="1"/>
    </xf>
    <xf numFmtId="0" fontId="35" fillId="10" borderId="39" xfId="0" applyFont="1" applyFill="1" applyBorder="1" applyAlignment="1" applyProtection="1">
      <alignment horizontal="center" vertical="center"/>
      <protection locked="0"/>
    </xf>
    <xf numFmtId="0" fontId="35" fillId="6" borderId="39" xfId="0" applyFont="1" applyFill="1" applyBorder="1" applyAlignment="1" applyProtection="1">
      <alignment horizontal="center" vertical="center"/>
      <protection hidden="1"/>
    </xf>
    <xf numFmtId="0" fontId="0" fillId="0" borderId="67" xfId="0" applyBorder="1" applyAlignment="1" applyProtection="1">
      <alignment horizontal="center"/>
      <protection hidden="1"/>
    </xf>
    <xf numFmtId="164" fontId="15" fillId="2" borderId="53" xfId="2" applyFont="1" applyFill="1" applyBorder="1" applyAlignment="1">
      <alignment horizontal="center" vertical="center"/>
    </xf>
    <xf numFmtId="164" fontId="15" fillId="2" borderId="57" xfId="2" applyFont="1" applyFill="1" applyBorder="1" applyAlignment="1">
      <alignment horizontal="center" vertical="center"/>
    </xf>
    <xf numFmtId="164" fontId="15" fillId="2" borderId="55" xfId="2" applyFont="1" applyFill="1" applyBorder="1" applyAlignment="1">
      <alignment horizontal="center" vertical="center"/>
    </xf>
    <xf numFmtId="164" fontId="22" fillId="12" borderId="67" xfId="2" applyFont="1" applyFill="1" applyBorder="1" applyAlignment="1">
      <alignment vertical="center"/>
    </xf>
    <xf numFmtId="164" fontId="22" fillId="12" borderId="0" xfId="2" applyFont="1" applyFill="1" applyAlignment="1">
      <alignment horizontal="left" vertical="center" wrapText="1"/>
    </xf>
    <xf numFmtId="164" fontId="22" fillId="12" borderId="68" xfId="2" applyFont="1" applyFill="1" applyBorder="1" applyAlignment="1">
      <alignment horizontal="left" vertical="center" wrapText="1"/>
    </xf>
    <xf numFmtId="164" fontId="24" fillId="0" borderId="0" xfId="2" applyFont="1" applyAlignment="1" applyProtection="1">
      <alignment horizontal="center" vertical="center"/>
      <protection locked="0"/>
    </xf>
    <xf numFmtId="164" fontId="24" fillId="0" borderId="68" xfId="2" applyFont="1" applyBorder="1" applyAlignment="1" applyProtection="1">
      <alignment horizontal="center" vertical="center"/>
      <protection locked="0"/>
    </xf>
    <xf numFmtId="164" fontId="46" fillId="12" borderId="0" xfId="2" applyFont="1" applyFill="1" applyAlignment="1" applyProtection="1">
      <alignment horizontal="center" vertical="center"/>
      <protection locked="0"/>
    </xf>
    <xf numFmtId="164" fontId="46" fillId="12" borderId="68" xfId="2" applyFont="1" applyFill="1" applyBorder="1" applyAlignment="1" applyProtection="1">
      <alignment horizontal="center" vertical="center"/>
      <protection locked="0"/>
    </xf>
    <xf numFmtId="164" fontId="15" fillId="2" borderId="60" xfId="2" applyFont="1" applyFill="1" applyBorder="1" applyAlignment="1">
      <alignment vertical="center"/>
    </xf>
    <xf numFmtId="164" fontId="15" fillId="2" borderId="61" xfId="2" applyFont="1" applyFill="1" applyBorder="1" applyAlignment="1">
      <alignment vertical="center"/>
    </xf>
    <xf numFmtId="164" fontId="34" fillId="12" borderId="69" xfId="2" applyFont="1" applyFill="1" applyBorder="1" applyAlignment="1">
      <alignment vertical="center" wrapText="1"/>
    </xf>
    <xf numFmtId="0" fontId="34" fillId="12" borderId="94" xfId="0" applyFont="1" applyFill="1" applyBorder="1"/>
    <xf numFmtId="0" fontId="23" fillId="12" borderId="69" xfId="0" applyFont="1" applyFill="1" applyBorder="1" applyAlignment="1">
      <alignment vertical="center" wrapText="1"/>
    </xf>
    <xf numFmtId="0" fontId="23" fillId="12" borderId="69" xfId="0" applyFont="1" applyFill="1" applyBorder="1" applyAlignment="1">
      <alignment vertical="center"/>
    </xf>
    <xf numFmtId="0" fontId="8" fillId="2" borderId="47" xfId="0" applyFont="1" applyFill="1" applyBorder="1" applyAlignment="1">
      <alignment horizontal="left" vertical="center" wrapText="1"/>
    </xf>
    <xf numFmtId="40" fontId="8" fillId="2" borderId="48" xfId="0" applyNumberFormat="1" applyFont="1" applyFill="1" applyBorder="1" applyAlignment="1" applyProtection="1">
      <alignment vertical="center" wrapText="1"/>
      <protection hidden="1"/>
    </xf>
    <xf numFmtId="0" fontId="9" fillId="2"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0" fillId="0" borderId="8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90" xfId="0" applyBorder="1" applyAlignment="1" applyProtection="1">
      <alignment horizontal="center"/>
      <protection locked="0"/>
    </xf>
    <xf numFmtId="0" fontId="0" fillId="0" borderId="0" xfId="0" applyAlignment="1" applyProtection="1">
      <alignment horizontal="center"/>
      <protection locked="0"/>
    </xf>
    <xf numFmtId="0" fontId="0" fillId="0" borderId="92" xfId="0" applyBorder="1" applyAlignment="1" applyProtection="1">
      <alignment horizontal="center"/>
      <protection locked="0"/>
    </xf>
    <xf numFmtId="0" fontId="0" fillId="0" borderId="121" xfId="0" applyBorder="1" applyAlignment="1" applyProtection="1">
      <alignment horizontal="center"/>
      <protection locked="0"/>
    </xf>
    <xf numFmtId="0" fontId="3" fillId="2" borderId="2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2" borderId="24"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31" fillId="2" borderId="29" xfId="0" applyFont="1" applyFill="1" applyBorder="1" applyAlignment="1" applyProtection="1">
      <alignment horizontal="center" vertical="center" wrapText="1"/>
      <protection hidden="1"/>
    </xf>
    <xf numFmtId="0" fontId="31" fillId="2" borderId="74"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33" fillId="2" borderId="6" xfId="0" applyFont="1" applyFill="1" applyBorder="1" applyAlignment="1" applyProtection="1">
      <alignment horizontal="center" vertical="center" wrapText="1"/>
      <protection hidden="1"/>
    </xf>
    <xf numFmtId="0" fontId="33" fillId="2" borderId="12" xfId="0" applyFont="1" applyFill="1" applyBorder="1" applyAlignment="1" applyProtection="1">
      <alignment horizontal="center" vertical="center" wrapText="1"/>
      <protection hidden="1"/>
    </xf>
    <xf numFmtId="0" fontId="6" fillId="2" borderId="29" xfId="0" applyFont="1" applyFill="1" applyBorder="1" applyAlignment="1" applyProtection="1">
      <alignment horizontal="center" vertical="center" wrapText="1"/>
      <protection hidden="1"/>
    </xf>
    <xf numFmtId="0" fontId="6" fillId="2" borderId="33" xfId="0" applyFont="1" applyFill="1" applyBorder="1" applyAlignment="1" applyProtection="1">
      <alignment horizontal="center" vertical="center" wrapText="1"/>
      <protection hidden="1"/>
    </xf>
    <xf numFmtId="0" fontId="5" fillId="2" borderId="37" xfId="0" applyFont="1" applyFill="1" applyBorder="1" applyAlignment="1" applyProtection="1">
      <alignment horizontal="center" vertical="center" wrapText="1"/>
      <protection hidden="1"/>
    </xf>
    <xf numFmtId="0" fontId="5" fillId="2" borderId="36" xfId="0" applyFont="1" applyFill="1" applyBorder="1" applyAlignment="1" applyProtection="1">
      <alignment horizontal="center" vertical="center" wrapText="1"/>
      <protection hidden="1"/>
    </xf>
    <xf numFmtId="0" fontId="5" fillId="2" borderId="38" xfId="0" applyFont="1" applyFill="1" applyBorder="1" applyAlignment="1" applyProtection="1">
      <alignment horizontal="center" vertical="center" wrapText="1"/>
      <protection hidden="1"/>
    </xf>
    <xf numFmtId="0" fontId="0" fillId="0" borderId="24"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hidden="1"/>
    </xf>
    <xf numFmtId="0" fontId="2" fillId="2" borderId="119" xfId="0" applyFont="1" applyFill="1" applyBorder="1" applyAlignment="1" applyProtection="1">
      <alignment horizontal="center" vertical="center" wrapText="1"/>
      <protection hidden="1"/>
    </xf>
    <xf numFmtId="0" fontId="2" fillId="2" borderId="98" xfId="0" applyFont="1" applyFill="1" applyBorder="1" applyAlignment="1" applyProtection="1">
      <alignment horizontal="center" vertical="center" wrapText="1"/>
      <protection hidden="1"/>
    </xf>
    <xf numFmtId="0" fontId="2" fillId="2" borderId="7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96"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0" fontId="2" fillId="2" borderId="39" xfId="0" applyFont="1" applyFill="1" applyBorder="1" applyAlignment="1" applyProtection="1">
      <alignment horizontal="center" vertical="center" wrapText="1"/>
      <protection hidden="1"/>
    </xf>
    <xf numFmtId="0" fontId="2" fillId="2" borderId="99" xfId="0" applyFont="1" applyFill="1" applyBorder="1" applyAlignment="1" applyProtection="1">
      <alignment horizontal="center" vertical="center" wrapText="1"/>
      <protection hidden="1"/>
    </xf>
    <xf numFmtId="0" fontId="0" fillId="2" borderId="88" xfId="0" applyFill="1" applyBorder="1" applyAlignment="1" applyProtection="1">
      <alignment horizontal="center" vertical="center"/>
      <protection hidden="1"/>
    </xf>
    <xf numFmtId="0" fontId="0" fillId="2" borderId="90" xfId="0" applyFill="1" applyBorder="1" applyAlignment="1" applyProtection="1">
      <alignment horizontal="center" vertical="center"/>
      <protection hidden="1"/>
    </xf>
    <xf numFmtId="0" fontId="34" fillId="12" borderId="94" xfId="0" applyFont="1" applyFill="1" applyBorder="1" applyAlignment="1" applyProtection="1">
      <alignment vertical="center"/>
      <protection hidden="1"/>
    </xf>
    <xf numFmtId="0" fontId="53" fillId="2" borderId="41" xfId="0" applyFont="1" applyFill="1" applyBorder="1" applyAlignment="1" applyProtection="1">
      <alignment horizontal="left" vertical="center" wrapText="1"/>
      <protection hidden="1"/>
    </xf>
    <xf numFmtId="0" fontId="53" fillId="2" borderId="47" xfId="0" applyFont="1" applyFill="1" applyBorder="1" applyAlignment="1" applyProtection="1">
      <alignment horizontal="left" vertical="center" wrapText="1"/>
      <protection hidden="1"/>
    </xf>
    <xf numFmtId="0" fontId="53" fillId="2" borderId="44" xfId="0" applyFont="1" applyFill="1" applyBorder="1" applyAlignment="1" applyProtection="1">
      <alignment horizontal="left" vertical="center" wrapText="1"/>
      <protection hidden="1"/>
    </xf>
    <xf numFmtId="0" fontId="6" fillId="2" borderId="51" xfId="0" applyFont="1" applyFill="1" applyBorder="1" applyAlignment="1" applyProtection="1">
      <alignment horizontal="center" vertical="center" wrapText="1"/>
      <protection hidden="1"/>
    </xf>
    <xf numFmtId="0" fontId="6" fillId="2" borderId="125" xfId="0" applyFont="1" applyFill="1" applyBorder="1" applyAlignment="1" applyProtection="1">
      <alignment horizontal="center" vertical="center" wrapText="1"/>
      <protection hidden="1"/>
    </xf>
    <xf numFmtId="0" fontId="54" fillId="2" borderId="47" xfId="0" applyFont="1" applyFill="1" applyBorder="1" applyAlignment="1" applyProtection="1">
      <alignment horizontal="left" vertical="center" wrapText="1"/>
      <protection hidden="1"/>
    </xf>
    <xf numFmtId="0" fontId="54" fillId="2" borderId="126" xfId="0" applyFont="1" applyFill="1" applyBorder="1" applyAlignment="1" applyProtection="1">
      <alignment horizontal="center" vertical="center" wrapText="1"/>
      <protection hidden="1"/>
    </xf>
    <xf numFmtId="0" fontId="54" fillId="2" borderId="59" xfId="0" applyFont="1" applyFill="1" applyBorder="1" applyAlignment="1" applyProtection="1">
      <alignment horizontal="center" vertical="center" wrapText="1"/>
      <protection hidden="1"/>
    </xf>
    <xf numFmtId="0" fontId="0" fillId="2" borderId="122" xfId="0" applyFill="1" applyBorder="1" applyAlignment="1" applyProtection="1">
      <alignment horizontal="center" vertical="center" wrapText="1"/>
      <protection hidden="1"/>
    </xf>
    <xf numFmtId="168" fontId="54" fillId="0" borderId="47" xfId="0" applyNumberFormat="1" applyFont="1" applyBorder="1" applyAlignment="1" applyProtection="1">
      <alignment horizontal="center" vertical="center" wrapText="1"/>
      <protection locked="0"/>
    </xf>
    <xf numFmtId="168" fontId="54" fillId="0" borderId="122" xfId="0" applyNumberFormat="1" applyFont="1" applyBorder="1" applyAlignment="1" applyProtection="1">
      <alignment horizontal="center" vertical="center" wrapText="1"/>
      <protection locked="0"/>
    </xf>
    <xf numFmtId="168" fontId="54" fillId="0" borderId="44" xfId="0" applyNumberFormat="1" applyFont="1" applyBorder="1" applyAlignment="1" applyProtection="1">
      <alignment horizontal="center" vertical="center" wrapText="1"/>
      <protection locked="0"/>
    </xf>
    <xf numFmtId="168" fontId="54" fillId="0" borderId="45" xfId="0" applyNumberFormat="1" applyFont="1" applyBorder="1" applyAlignment="1" applyProtection="1">
      <alignment horizontal="center" vertical="center" wrapText="1"/>
      <protection locked="0"/>
    </xf>
    <xf numFmtId="0" fontId="54" fillId="2" borderId="128" xfId="0" applyFont="1" applyFill="1" applyBorder="1" applyAlignment="1" applyProtection="1">
      <alignment horizontal="center" vertical="center" wrapText="1"/>
      <protection hidden="1"/>
    </xf>
    <xf numFmtId="0" fontId="54" fillId="2" borderId="129" xfId="0" applyFont="1" applyFill="1" applyBorder="1" applyAlignment="1" applyProtection="1">
      <alignment horizontal="center" vertical="center" wrapText="1"/>
      <protection hidden="1"/>
    </xf>
    <xf numFmtId="168" fontId="54" fillId="0" borderId="41" xfId="0" applyNumberFormat="1" applyFont="1" applyBorder="1" applyAlignment="1" applyProtection="1">
      <alignment horizontal="center" vertical="center" wrapText="1"/>
      <protection locked="0"/>
    </xf>
    <xf numFmtId="168" fontId="54" fillId="0" borderId="42" xfId="0" applyNumberFormat="1" applyFont="1" applyBorder="1" applyAlignment="1" applyProtection="1">
      <alignment horizontal="center" vertical="center" wrapText="1"/>
      <protection locked="0"/>
    </xf>
    <xf numFmtId="0" fontId="2" fillId="2" borderId="122" xfId="0" applyFont="1" applyFill="1" applyBorder="1" applyAlignment="1" applyProtection="1">
      <alignment horizontal="center" vertical="center" wrapText="1"/>
      <protection hidden="1"/>
    </xf>
    <xf numFmtId="0" fontId="0" fillId="2" borderId="41" xfId="0" applyFill="1" applyBorder="1" applyAlignment="1" applyProtection="1">
      <alignment horizontal="center" vertical="center" wrapText="1"/>
      <protection hidden="1"/>
    </xf>
    <xf numFmtId="0" fontId="0" fillId="2" borderId="47" xfId="0" applyFill="1" applyBorder="1" applyAlignment="1" applyProtection="1">
      <alignment horizontal="center" vertical="center" wrapText="1"/>
      <protection hidden="1"/>
    </xf>
    <xf numFmtId="0" fontId="0" fillId="2" borderId="42" xfId="0" applyFill="1" applyBorder="1" applyAlignment="1" applyProtection="1">
      <alignment horizontal="center" vertical="center" wrapText="1"/>
      <protection hidden="1"/>
    </xf>
    <xf numFmtId="0" fontId="2" fillId="2" borderId="42" xfId="0" applyFont="1" applyFill="1" applyBorder="1" applyAlignment="1" applyProtection="1">
      <alignment horizontal="center" vertical="center" wrapText="1"/>
      <protection hidden="1"/>
    </xf>
    <xf numFmtId="0" fontId="2" fillId="2" borderId="127"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center" vertical="center" wrapText="1"/>
      <protection hidden="1"/>
    </xf>
    <xf numFmtId="0" fontId="2" fillId="2" borderId="48" xfId="0" applyFont="1" applyFill="1" applyBorder="1" applyAlignment="1" applyProtection="1">
      <alignment horizontal="center" vertical="center" wrapText="1"/>
      <protection hidden="1"/>
    </xf>
    <xf numFmtId="0" fontId="2" fillId="2" borderId="50" xfId="0" applyFont="1" applyFill="1" applyBorder="1" applyAlignment="1" applyProtection="1">
      <alignment horizontal="center" vertical="center" wrapText="1"/>
      <protection hidden="1"/>
    </xf>
    <xf numFmtId="168" fontId="54" fillId="2" borderId="48" xfId="0" applyNumberFormat="1" applyFont="1" applyFill="1" applyBorder="1" applyAlignment="1" applyProtection="1">
      <alignment horizontal="center" vertical="center" wrapText="1"/>
      <protection hidden="1"/>
    </xf>
    <xf numFmtId="168" fontId="54" fillId="2" borderId="46" xfId="0" applyNumberFormat="1" applyFont="1" applyFill="1" applyBorder="1" applyAlignment="1" applyProtection="1">
      <alignment horizontal="center" vertical="center" wrapText="1"/>
      <protection hidden="1"/>
    </xf>
    <xf numFmtId="168" fontId="54" fillId="2" borderId="43" xfId="0" applyNumberFormat="1" applyFont="1" applyFill="1" applyBorder="1" applyAlignment="1" applyProtection="1">
      <alignment horizontal="center" vertical="center" wrapText="1"/>
      <protection hidden="1"/>
    </xf>
    <xf numFmtId="0" fontId="34" fillId="12" borderId="0" xfId="0" applyFont="1" applyFill="1" applyAlignment="1" applyProtection="1">
      <alignment vertical="center" wrapText="1"/>
      <protection hidden="1"/>
    </xf>
    <xf numFmtId="0" fontId="34" fillId="12" borderId="39" xfId="0" applyFont="1" applyFill="1" applyBorder="1" applyAlignment="1" applyProtection="1">
      <alignment vertical="center" wrapText="1"/>
      <protection hidden="1"/>
    </xf>
    <xf numFmtId="0" fontId="0" fillId="0" borderId="2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52" fillId="12" borderId="0" xfId="0" applyFont="1" applyFill="1" applyAlignment="1" applyProtection="1">
      <alignment horizontal="right" vertical="center"/>
      <protection hidden="1"/>
    </xf>
    <xf numFmtId="0" fontId="52" fillId="12" borderId="75" xfId="0" applyFont="1" applyFill="1" applyBorder="1" applyAlignment="1" applyProtection="1">
      <alignment horizontal="right" vertical="center"/>
      <protection hidden="1"/>
    </xf>
    <xf numFmtId="0" fontId="6" fillId="2" borderId="24"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6" fillId="2" borderId="25" xfId="0" applyFont="1" applyFill="1" applyBorder="1" applyAlignment="1" applyProtection="1">
      <alignment horizontal="left" vertical="center" wrapText="1"/>
      <protection hidden="1"/>
    </xf>
    <xf numFmtId="0" fontId="43" fillId="12" borderId="21" xfId="0" applyFont="1" applyFill="1" applyBorder="1" applyAlignment="1" applyProtection="1">
      <alignment horizontal="right" vertical="center"/>
      <protection hidden="1"/>
    </xf>
    <xf numFmtId="0" fontId="43" fillId="12" borderId="22" xfId="0" applyFont="1" applyFill="1" applyBorder="1" applyAlignment="1" applyProtection="1">
      <alignment horizontal="right" vertical="center"/>
      <protection hidden="1"/>
    </xf>
    <xf numFmtId="0" fontId="43" fillId="12" borderId="23" xfId="0" applyFont="1" applyFill="1" applyBorder="1" applyAlignment="1" applyProtection="1">
      <alignment horizontal="right" vertical="center"/>
      <protection hidden="1"/>
    </xf>
    <xf numFmtId="0" fontId="43" fillId="12" borderId="18" xfId="0" applyFont="1" applyFill="1" applyBorder="1" applyAlignment="1" applyProtection="1">
      <alignment horizontal="right" vertical="center"/>
      <protection hidden="1"/>
    </xf>
    <xf numFmtId="0" fontId="43" fillId="12" borderId="19" xfId="0" applyFont="1" applyFill="1" applyBorder="1" applyAlignment="1" applyProtection="1">
      <alignment horizontal="right" vertical="center"/>
      <protection hidden="1"/>
    </xf>
    <xf numFmtId="0" fontId="43" fillId="12" borderId="20" xfId="0" applyFont="1" applyFill="1" applyBorder="1" applyAlignment="1" applyProtection="1">
      <alignment horizontal="right" vertical="center"/>
      <protection hidden="1"/>
    </xf>
    <xf numFmtId="0" fontId="43" fillId="12" borderId="15" xfId="0" applyFont="1" applyFill="1" applyBorder="1" applyAlignment="1" applyProtection="1">
      <alignment horizontal="right" vertical="center"/>
      <protection hidden="1"/>
    </xf>
    <xf numFmtId="0" fontId="43" fillId="12" borderId="16" xfId="0" applyFont="1" applyFill="1" applyBorder="1" applyAlignment="1" applyProtection="1">
      <alignment horizontal="right" vertical="center"/>
      <protection hidden="1"/>
    </xf>
    <xf numFmtId="0" fontId="43" fillId="12" borderId="17" xfId="0" applyFont="1" applyFill="1" applyBorder="1" applyAlignment="1" applyProtection="1">
      <alignment horizontal="right" vertical="center"/>
      <protection hidden="1"/>
    </xf>
    <xf numFmtId="0" fontId="2" fillId="2" borderId="31" xfId="0" applyFont="1" applyFill="1" applyBorder="1" applyAlignment="1" applyProtection="1">
      <alignment horizontal="center" vertical="center" wrapText="1"/>
      <protection hidden="1"/>
    </xf>
    <xf numFmtId="0" fontId="2" fillId="2" borderId="22"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31" fillId="4" borderId="111" xfId="0" applyFont="1" applyFill="1" applyBorder="1" applyAlignment="1" applyProtection="1">
      <alignment horizontal="center" vertical="center" wrapText="1"/>
      <protection hidden="1"/>
    </xf>
    <xf numFmtId="0" fontId="31" fillId="4" borderId="71" xfId="0" applyFont="1" applyFill="1" applyBorder="1" applyAlignment="1" applyProtection="1">
      <alignment horizontal="center" vertical="center" wrapText="1"/>
      <protection hidden="1"/>
    </xf>
    <xf numFmtId="0" fontId="31" fillId="4" borderId="117" xfId="0" applyFont="1" applyFill="1" applyBorder="1" applyAlignment="1" applyProtection="1">
      <alignment horizontal="center" vertical="center" wrapText="1"/>
      <protection hidden="1"/>
    </xf>
    <xf numFmtId="0" fontId="0" fillId="6" borderId="0" xfId="0" applyFill="1" applyAlignment="1" applyProtection="1">
      <alignment horizontal="center"/>
      <protection hidden="1"/>
    </xf>
    <xf numFmtId="0" fontId="21" fillId="12" borderId="0" xfId="0" applyFont="1" applyFill="1" applyAlignment="1" applyProtection="1">
      <alignment horizontal="center" vertical="center"/>
      <protection hidden="1"/>
    </xf>
    <xf numFmtId="0" fontId="0" fillId="4" borderId="21" xfId="0"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40" fontId="6" fillId="4" borderId="111" xfId="0" applyNumberFormat="1" applyFont="1" applyFill="1" applyBorder="1" applyAlignment="1" applyProtection="1">
      <alignment horizontal="center" vertical="center" wrapText="1"/>
      <protection hidden="1"/>
    </xf>
    <xf numFmtId="40" fontId="6" fillId="4" borderId="71" xfId="0" applyNumberFormat="1" applyFont="1" applyFill="1" applyBorder="1" applyAlignment="1" applyProtection="1">
      <alignment horizontal="center" vertical="center" wrapText="1"/>
      <protection hidden="1"/>
    </xf>
    <xf numFmtId="40" fontId="6" fillId="4" borderId="117" xfId="0" applyNumberFormat="1" applyFont="1" applyFill="1" applyBorder="1" applyAlignment="1" applyProtection="1">
      <alignment horizontal="center" vertical="center" wrapText="1"/>
      <protection hidden="1"/>
    </xf>
    <xf numFmtId="40" fontId="30" fillId="2" borderId="111" xfId="0" applyNumberFormat="1" applyFont="1" applyFill="1" applyBorder="1" applyAlignment="1" applyProtection="1">
      <alignment horizontal="center" vertical="center" wrapText="1"/>
      <protection hidden="1"/>
    </xf>
    <xf numFmtId="40" fontId="30" fillId="2" borderId="117" xfId="0" applyNumberFormat="1" applyFont="1" applyFill="1" applyBorder="1" applyAlignment="1" applyProtection="1">
      <alignment horizontal="center" vertical="center" wrapText="1"/>
      <protection hidden="1"/>
    </xf>
    <xf numFmtId="0" fontId="49" fillId="12" borderId="119" xfId="0" applyFont="1" applyFill="1" applyBorder="1" applyAlignment="1" applyProtection="1">
      <alignment vertical="center" wrapText="1"/>
      <protection hidden="1"/>
    </xf>
    <xf numFmtId="0" fontId="34" fillId="12" borderId="39" xfId="0" applyFont="1" applyFill="1" applyBorder="1" applyAlignment="1" applyProtection="1">
      <alignment horizontal="center" vertical="center"/>
      <protection hidden="1"/>
    </xf>
    <xf numFmtId="0" fontId="40" fillId="6" borderId="0" xfId="0" applyFont="1" applyFill="1" applyAlignment="1" applyProtection="1">
      <alignment horizontal="center" vertical="center" wrapText="1"/>
      <protection hidden="1"/>
    </xf>
    <xf numFmtId="9" fontId="6" fillId="0" borderId="111" xfId="1" applyFont="1" applyBorder="1" applyAlignment="1" applyProtection="1">
      <alignment horizontal="center" vertical="center" wrapText="1"/>
      <protection locked="0"/>
    </xf>
    <xf numFmtId="9" fontId="6" fillId="0" borderId="71" xfId="1" applyFont="1" applyBorder="1" applyAlignment="1" applyProtection="1">
      <alignment horizontal="center" vertical="center" wrapText="1"/>
      <protection locked="0"/>
    </xf>
    <xf numFmtId="9" fontId="6" fillId="0" borderId="72" xfId="1" applyFont="1" applyBorder="1" applyAlignment="1" applyProtection="1">
      <alignment horizontal="center" vertical="center" wrapText="1"/>
      <protection locked="0"/>
    </xf>
    <xf numFmtId="9" fontId="6" fillId="5" borderId="24" xfId="1" applyFont="1" applyFill="1" applyBorder="1" applyAlignment="1" applyProtection="1">
      <alignment horizontal="center" vertical="center" wrapText="1"/>
      <protection hidden="1"/>
    </xf>
    <xf numFmtId="9" fontId="6" fillId="5" borderId="13" xfId="1" applyFont="1" applyFill="1" applyBorder="1" applyAlignment="1" applyProtection="1">
      <alignment horizontal="center" vertical="center" wrapText="1"/>
      <protection hidden="1"/>
    </xf>
    <xf numFmtId="9" fontId="6" fillId="5" borderId="14" xfId="1" applyFont="1" applyFill="1" applyBorder="1" applyAlignment="1" applyProtection="1">
      <alignment horizontal="center" vertical="center" wrapText="1"/>
      <protection hidden="1"/>
    </xf>
    <xf numFmtId="0" fontId="2" fillId="2" borderId="37" xfId="0" applyFont="1" applyFill="1" applyBorder="1" applyAlignment="1" applyProtection="1">
      <alignment horizontal="center" vertical="center" wrapText="1"/>
      <protection hidden="1"/>
    </xf>
    <xf numFmtId="0" fontId="2" fillId="2" borderId="38" xfId="0" applyFont="1" applyFill="1" applyBorder="1" applyAlignment="1" applyProtection="1">
      <alignment horizontal="center" vertical="center" wrapText="1"/>
      <protection hidden="1"/>
    </xf>
    <xf numFmtId="0" fontId="0" fillId="4" borderId="18" xfId="0" applyFill="1" applyBorder="1" applyAlignment="1" applyProtection="1">
      <alignment horizontal="center" vertical="center"/>
      <protection hidden="1"/>
    </xf>
    <xf numFmtId="0" fontId="0" fillId="4" borderId="19"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15" xfId="0" applyFill="1" applyBorder="1" applyAlignment="1" applyProtection="1">
      <alignment horizontal="center" vertical="center"/>
      <protection hidden="1"/>
    </xf>
    <xf numFmtId="0" fontId="0" fillId="4" borderId="16" xfId="0" applyFill="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39" fillId="11" borderId="83" xfId="0" applyFont="1" applyFill="1" applyBorder="1" applyAlignment="1">
      <alignment horizontal="center" vertical="center" wrapText="1"/>
    </xf>
    <xf numFmtId="0" fontId="39" fillId="11" borderId="87" xfId="0" applyFont="1" applyFill="1" applyBorder="1" applyAlignment="1">
      <alignment horizontal="center" vertical="center" wrapText="1"/>
    </xf>
    <xf numFmtId="0" fontId="39" fillId="11" borderId="84" xfId="0" applyFont="1" applyFill="1" applyBorder="1" applyAlignment="1">
      <alignment horizontal="center" vertical="center" wrapText="1"/>
    </xf>
  </cellXfs>
  <cellStyles count="6">
    <cellStyle name="Collegamento ipertestuale" xfId="5" builtinId="8"/>
    <cellStyle name="Non_definito" xfId="4"/>
    <cellStyle name="Normale" xfId="0" builtinId="0"/>
    <cellStyle name="Normale 2" xfId="2"/>
    <cellStyle name="Percentuale" xfId="1" builtinId="5"/>
    <cellStyle name="Percentuale 2" xfId="3"/>
  </cellStyles>
  <dxfs count="185">
    <dxf>
      <font>
        <b/>
        <i val="0"/>
        <strike val="0"/>
        <color rgb="FFFFFF00"/>
      </font>
      <fill>
        <patternFill>
          <bgColor rgb="FFFF0000"/>
        </patternFill>
      </fill>
    </dxf>
    <dxf>
      <font>
        <b/>
        <i val="0"/>
        <color rgb="FF006600"/>
      </font>
      <fill>
        <patternFill>
          <bgColor rgb="FFCCFFCC"/>
        </patternFill>
      </fill>
    </dxf>
    <dxf>
      <font>
        <b/>
        <i val="0"/>
        <strike val="0"/>
        <color rgb="FF006600"/>
      </font>
      <fill>
        <patternFill>
          <bgColor rgb="FFCCFFCC"/>
        </patternFill>
      </fill>
    </dxf>
    <dxf>
      <font>
        <b/>
        <i val="0"/>
        <color rgb="FFFFFF00"/>
      </font>
      <fill>
        <patternFill>
          <bgColor rgb="FFFF0000"/>
        </patternFill>
      </fill>
    </dxf>
    <dxf>
      <font>
        <b/>
        <i val="0"/>
        <strike val="0"/>
        <color rgb="FFFFFF00"/>
      </font>
      <fill>
        <patternFill>
          <bgColor rgb="FFFF0000"/>
        </patternFill>
      </fill>
    </dxf>
    <dxf>
      <font>
        <b/>
        <i val="0"/>
        <strike val="0"/>
        <color theme="0"/>
      </font>
      <fill>
        <patternFill>
          <bgColor theme="4" tint="-0.24994659260841701"/>
        </patternFill>
      </fill>
    </dxf>
    <dxf>
      <font>
        <b/>
        <i val="0"/>
        <strike val="0"/>
        <color theme="0"/>
      </font>
      <fill>
        <patternFill>
          <bgColor theme="4" tint="-0.24994659260841701"/>
        </patternFill>
      </fill>
    </dxf>
    <dxf>
      <fill>
        <patternFill>
          <bgColor theme="0" tint="-0.14996795556505021"/>
        </patternFill>
      </fill>
    </dxf>
    <dxf>
      <font>
        <b/>
        <i val="0"/>
        <strike val="0"/>
        <color rgb="FFFFFF00"/>
      </font>
      <fill>
        <patternFill>
          <bgColor rgb="FFFF0000"/>
        </patternFill>
      </fill>
    </dxf>
    <dxf>
      <font>
        <b/>
        <i val="0"/>
        <color rgb="FF006600"/>
      </font>
      <fill>
        <patternFill>
          <bgColor rgb="FFCCFFCC"/>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CCFFCC"/>
        </patternFill>
      </fill>
    </dxf>
    <dxf>
      <font>
        <b/>
        <i val="0"/>
        <strike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strike val="0"/>
        <color rgb="FFFFFF00"/>
      </font>
      <fill>
        <patternFill>
          <bgColor rgb="FFFF0000"/>
        </patternFill>
      </fill>
    </dxf>
    <dxf>
      <font>
        <b/>
        <i val="0"/>
        <strike val="0"/>
        <color rgb="FF006600"/>
      </font>
      <fill>
        <patternFill>
          <bgColor rgb="FFCCFFCC"/>
        </patternFill>
      </fill>
    </dxf>
    <dxf>
      <font>
        <b/>
        <i val="0"/>
        <strike val="0"/>
        <color rgb="FFFFFF00"/>
      </font>
      <fill>
        <patternFill>
          <bgColor rgb="FFFF0000"/>
        </patternFill>
      </fill>
    </dxf>
    <dxf>
      <font>
        <b/>
        <i val="0"/>
        <color rgb="FF006600"/>
      </font>
      <fill>
        <patternFill>
          <bgColor rgb="FFCCFFCC"/>
        </patternFill>
      </fill>
    </dxf>
    <dxf>
      <font>
        <color rgb="FF006600"/>
      </font>
      <fill>
        <patternFill>
          <bgColor rgb="FF92D050"/>
        </patternFill>
      </fill>
    </dxf>
    <dxf>
      <font>
        <b/>
        <i val="0"/>
        <strike val="0"/>
        <color rgb="FFFFFF00"/>
      </font>
      <fill>
        <patternFill>
          <bgColor rgb="FFFF0000"/>
        </patternFill>
      </fill>
    </dxf>
    <dxf>
      <font>
        <b/>
        <i val="0"/>
        <color rgb="FF006600"/>
      </font>
      <fill>
        <patternFill>
          <bgColor rgb="FFCCFFCC"/>
        </patternFill>
      </fill>
    </dxf>
    <dxf>
      <font>
        <b/>
        <i val="0"/>
        <color rgb="FFFFFF00"/>
      </font>
      <fill>
        <patternFill>
          <bgColor rgb="FFFF0000"/>
        </patternFill>
      </fill>
    </dxf>
    <dxf>
      <font>
        <b/>
        <i val="0"/>
        <color rgb="FF006600"/>
      </font>
      <fill>
        <patternFill>
          <bgColor rgb="FF92D050"/>
        </patternFill>
      </fill>
    </dxf>
    <dxf>
      <font>
        <b/>
        <i val="0"/>
        <strike val="0"/>
        <color rgb="FF006600"/>
      </font>
      <fill>
        <patternFill>
          <bgColor rgb="FFCCFFCC"/>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s>
  <tableStyles count="0" defaultTableStyle="TableStyleMedium2" defaultPivotStyle="PivotStyleLight16"/>
  <colors>
    <mruColors>
      <color rgb="FFCCFFCC"/>
      <color rgb="FF00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xdr:row>
      <xdr:rowOff>66675</xdr:rowOff>
    </xdr:from>
    <xdr:to>
      <xdr:col>11</xdr:col>
      <xdr:colOff>170180</xdr:colOff>
      <xdr:row>9</xdr:row>
      <xdr:rowOff>130810</xdr:rowOff>
    </xdr:to>
    <xdr:pic>
      <xdr:nvPicPr>
        <xdr:cNvPr id="3" name="Immagine 2">
          <a:extLst>
            <a:ext uri="{FF2B5EF4-FFF2-40B4-BE49-F238E27FC236}">
              <a16:creationId xmlns:a16="http://schemas.microsoft.com/office/drawing/2014/main" id="{F2BFBA5C-C224-49DB-BD8D-BA03765F73C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495300"/>
          <a:ext cx="5767705" cy="92138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N30"/>
  <sheetViews>
    <sheetView showGridLines="0" view="pageBreakPreview" zoomScale="60" zoomScaleNormal="100" workbookViewId="0">
      <selection activeCell="N15" sqref="N15:N16"/>
    </sheetView>
  </sheetViews>
  <sheetFormatPr defaultRowHeight="10.199999999999999" x14ac:dyDescent="0.2"/>
  <cols>
    <col min="1" max="15" width="10.28515625" customWidth="1"/>
  </cols>
  <sheetData>
    <row r="13" spans="8:8" ht="18" x14ac:dyDescent="0.2">
      <c r="H13" s="322" t="s">
        <v>291</v>
      </c>
    </row>
    <row r="14" spans="8:8" ht="18" x14ac:dyDescent="0.2">
      <c r="H14" s="322"/>
    </row>
    <row r="15" spans="8:8" ht="18" x14ac:dyDescent="0.2">
      <c r="H15" s="323" t="s">
        <v>292</v>
      </c>
    </row>
    <row r="16" spans="8:8" ht="18" x14ac:dyDescent="0.2">
      <c r="H16" s="323"/>
    </row>
    <row r="17" spans="2:14" ht="18" x14ac:dyDescent="0.2">
      <c r="H17" s="322" t="s">
        <v>293</v>
      </c>
    </row>
    <row r="18" spans="2:14" ht="18" x14ac:dyDescent="0.2">
      <c r="H18" s="322"/>
    </row>
    <row r="19" spans="2:14" ht="18" x14ac:dyDescent="0.35">
      <c r="H19" s="324" t="s">
        <v>294</v>
      </c>
    </row>
    <row r="20" spans="2:14" ht="18" x14ac:dyDescent="0.35">
      <c r="H20" s="324" t="s">
        <v>295</v>
      </c>
    </row>
    <row r="21" spans="2:14" ht="18" x14ac:dyDescent="0.35">
      <c r="H21" s="325"/>
    </row>
    <row r="22" spans="2:14" ht="18" x14ac:dyDescent="0.35">
      <c r="H22" s="325"/>
    </row>
    <row r="23" spans="2:14" ht="18" x14ac:dyDescent="0.2">
      <c r="H23" s="322" t="s">
        <v>296</v>
      </c>
    </row>
    <row r="24" spans="2:14" ht="18" x14ac:dyDescent="0.2">
      <c r="H24" s="322"/>
    </row>
    <row r="25" spans="2:14" ht="18" x14ac:dyDescent="0.2">
      <c r="H25" s="322" t="s">
        <v>297</v>
      </c>
    </row>
    <row r="30" spans="2:14" ht="35.25" customHeight="1" x14ac:dyDescent="0.2">
      <c r="B30" s="349" t="s">
        <v>299</v>
      </c>
      <c r="C30" s="349"/>
      <c r="D30" s="349"/>
      <c r="E30" s="349"/>
      <c r="F30" s="349"/>
      <c r="G30" s="349"/>
      <c r="H30" s="349"/>
      <c r="I30" s="349"/>
      <c r="J30" s="349"/>
      <c r="K30" s="349"/>
      <c r="L30" s="349"/>
      <c r="M30" s="349"/>
      <c r="N30" s="349"/>
    </row>
  </sheetData>
  <sheetProtection algorithmName="SHA-512" hashValue="7vVjll6QejYcyGbgEHw9ibBD/ntvCBjmEKbZU0nhgdMAMbV2Q+tevM+q+zbuDTa+xOkNd4sPxd9Ck9h97qEUFQ==" saltValue="CHpaWbgLRMf9tKVi1cBpxA==" spinCount="100000" sheet="1" objects="1" scenarios="1"/>
  <mergeCells count="1">
    <mergeCell ref="B30:N30"/>
  </mergeCells>
  <printOptions horizontalCentered="1" verticalCentered="1"/>
  <pageMargins left="0.11811023622047245" right="0.11811023622047245" top="0.15748031496062992" bottom="0.15748031496062992"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sheetPr>
  <dimension ref="A1:D83"/>
  <sheetViews>
    <sheetView defaultGridColor="0" view="pageBreakPreview" colorId="23" zoomScaleNormal="100" zoomScaleSheetLayoutView="100" workbookViewId="0">
      <selection activeCell="C22" sqref="C22:D23"/>
    </sheetView>
  </sheetViews>
  <sheetFormatPr defaultColWidth="12.140625" defaultRowHeight="10.199999999999999" x14ac:dyDescent="0.2"/>
  <cols>
    <col min="1" max="1" width="6.85546875" style="19" customWidth="1"/>
    <col min="2" max="2" width="74.140625" style="19" customWidth="1"/>
    <col min="3" max="4" width="20.28515625" style="19" customWidth="1"/>
    <col min="5" max="8" width="15.28515625" style="19" customWidth="1"/>
    <col min="9" max="245" width="12.140625" style="19"/>
    <col min="246" max="246" width="6.85546875" style="19" customWidth="1"/>
    <col min="247" max="247" width="5" style="19" customWidth="1"/>
    <col min="248" max="248" width="6" style="19" customWidth="1"/>
    <col min="249" max="249" width="4.28515625" style="19" customWidth="1"/>
    <col min="250" max="250" width="6" style="19" customWidth="1"/>
    <col min="251" max="251" width="4.28515625" style="19" customWidth="1"/>
    <col min="252" max="252" width="6" style="19" customWidth="1"/>
    <col min="253" max="253" width="38.140625" style="19" customWidth="1"/>
    <col min="254" max="254" width="6.85546875" style="19" customWidth="1"/>
    <col min="255" max="255" width="22.140625" style="19" bestFit="1" customWidth="1"/>
    <col min="256" max="256" width="4.28515625" style="19" customWidth="1"/>
    <col min="257" max="257" width="22.140625" style="19" bestFit="1" customWidth="1"/>
    <col min="258" max="258" width="12.140625" style="19"/>
    <col min="259" max="259" width="13.28515625" style="19" bestFit="1" customWidth="1"/>
    <col min="260" max="260" width="15" style="19" bestFit="1" customWidth="1"/>
    <col min="261" max="501" width="12.140625" style="19"/>
    <col min="502" max="502" width="6.85546875" style="19" customWidth="1"/>
    <col min="503" max="503" width="5" style="19" customWidth="1"/>
    <col min="504" max="504" width="6" style="19" customWidth="1"/>
    <col min="505" max="505" width="4.28515625" style="19" customWidth="1"/>
    <col min="506" max="506" width="6" style="19" customWidth="1"/>
    <col min="507" max="507" width="4.28515625" style="19" customWidth="1"/>
    <col min="508" max="508" width="6" style="19" customWidth="1"/>
    <col min="509" max="509" width="38.140625" style="19" customWidth="1"/>
    <col min="510" max="510" width="6.85546875" style="19" customWidth="1"/>
    <col min="511" max="511" width="22.140625" style="19" bestFit="1" customWidth="1"/>
    <col min="512" max="512" width="4.28515625" style="19" customWidth="1"/>
    <col min="513" max="513" width="22.140625" style="19" bestFit="1" customWidth="1"/>
    <col min="514" max="514" width="12.140625" style="19"/>
    <col min="515" max="515" width="13.28515625" style="19" bestFit="1" customWidth="1"/>
    <col min="516" max="516" width="15" style="19" bestFit="1" customWidth="1"/>
    <col min="517" max="757" width="12.140625" style="19"/>
    <col min="758" max="758" width="6.85546875" style="19" customWidth="1"/>
    <col min="759" max="759" width="5" style="19" customWidth="1"/>
    <col min="760" max="760" width="6" style="19" customWidth="1"/>
    <col min="761" max="761" width="4.28515625" style="19" customWidth="1"/>
    <col min="762" max="762" width="6" style="19" customWidth="1"/>
    <col min="763" max="763" width="4.28515625" style="19" customWidth="1"/>
    <col min="764" max="764" width="6" style="19" customWidth="1"/>
    <col min="765" max="765" width="38.140625" style="19" customWidth="1"/>
    <col min="766" max="766" width="6.85546875" style="19" customWidth="1"/>
    <col min="767" max="767" width="22.140625" style="19" bestFit="1" customWidth="1"/>
    <col min="768" max="768" width="4.28515625" style="19" customWidth="1"/>
    <col min="769" max="769" width="22.140625" style="19" bestFit="1" customWidth="1"/>
    <col min="770" max="770" width="12.140625" style="19"/>
    <col min="771" max="771" width="13.28515625" style="19" bestFit="1" customWidth="1"/>
    <col min="772" max="772" width="15" style="19" bestFit="1" customWidth="1"/>
    <col min="773" max="1013" width="12.140625" style="19"/>
    <col min="1014" max="1014" width="6.85546875" style="19" customWidth="1"/>
    <col min="1015" max="1015" width="5" style="19" customWidth="1"/>
    <col min="1016" max="1016" width="6" style="19" customWidth="1"/>
    <col min="1017" max="1017" width="4.28515625" style="19" customWidth="1"/>
    <col min="1018" max="1018" width="6" style="19" customWidth="1"/>
    <col min="1019" max="1019" width="4.28515625" style="19" customWidth="1"/>
    <col min="1020" max="1020" width="6" style="19" customWidth="1"/>
    <col min="1021" max="1021" width="38.140625" style="19" customWidth="1"/>
    <col min="1022" max="1022" width="6.85546875" style="19" customWidth="1"/>
    <col min="1023" max="1023" width="22.140625" style="19" bestFit="1" customWidth="1"/>
    <col min="1024" max="1024" width="4.28515625" style="19" customWidth="1"/>
    <col min="1025" max="1025" width="22.140625" style="19" bestFit="1" customWidth="1"/>
    <col min="1026" max="1026" width="12.140625" style="19"/>
    <col min="1027" max="1027" width="13.28515625" style="19" bestFit="1" customWidth="1"/>
    <col min="1028" max="1028" width="15" style="19" bestFit="1" customWidth="1"/>
    <col min="1029" max="1269" width="12.140625" style="19"/>
    <col min="1270" max="1270" width="6.85546875" style="19" customWidth="1"/>
    <col min="1271" max="1271" width="5" style="19" customWidth="1"/>
    <col min="1272" max="1272" width="6" style="19" customWidth="1"/>
    <col min="1273" max="1273" width="4.28515625" style="19" customWidth="1"/>
    <col min="1274" max="1274" width="6" style="19" customWidth="1"/>
    <col min="1275" max="1275" width="4.28515625" style="19" customWidth="1"/>
    <col min="1276" max="1276" width="6" style="19" customWidth="1"/>
    <col min="1277" max="1277" width="38.140625" style="19" customWidth="1"/>
    <col min="1278" max="1278" width="6.85546875" style="19" customWidth="1"/>
    <col min="1279" max="1279" width="22.140625" style="19" bestFit="1" customWidth="1"/>
    <col min="1280" max="1280" width="4.28515625" style="19" customWidth="1"/>
    <col min="1281" max="1281" width="22.140625" style="19" bestFit="1" customWidth="1"/>
    <col min="1282" max="1282" width="12.140625" style="19"/>
    <col min="1283" max="1283" width="13.28515625" style="19" bestFit="1" customWidth="1"/>
    <col min="1284" max="1284" width="15" style="19" bestFit="1" customWidth="1"/>
    <col min="1285" max="1525" width="12.140625" style="19"/>
    <col min="1526" max="1526" width="6.85546875" style="19" customWidth="1"/>
    <col min="1527" max="1527" width="5" style="19" customWidth="1"/>
    <col min="1528" max="1528" width="6" style="19" customWidth="1"/>
    <col min="1529" max="1529" width="4.28515625" style="19" customWidth="1"/>
    <col min="1530" max="1530" width="6" style="19" customWidth="1"/>
    <col min="1531" max="1531" width="4.28515625" style="19" customWidth="1"/>
    <col min="1532" max="1532" width="6" style="19" customWidth="1"/>
    <col min="1533" max="1533" width="38.140625" style="19" customWidth="1"/>
    <col min="1534" max="1534" width="6.85546875" style="19" customWidth="1"/>
    <col min="1535" max="1535" width="22.140625" style="19" bestFit="1" customWidth="1"/>
    <col min="1536" max="1536" width="4.28515625" style="19" customWidth="1"/>
    <col min="1537" max="1537" width="22.140625" style="19" bestFit="1" customWidth="1"/>
    <col min="1538" max="1538" width="12.140625" style="19"/>
    <col min="1539" max="1539" width="13.28515625" style="19" bestFit="1" customWidth="1"/>
    <col min="1540" max="1540" width="15" style="19" bestFit="1" customWidth="1"/>
    <col min="1541" max="1781" width="12.140625" style="19"/>
    <col min="1782" max="1782" width="6.85546875" style="19" customWidth="1"/>
    <col min="1783" max="1783" width="5" style="19" customWidth="1"/>
    <col min="1784" max="1784" width="6" style="19" customWidth="1"/>
    <col min="1785" max="1785" width="4.28515625" style="19" customWidth="1"/>
    <col min="1786" max="1786" width="6" style="19" customWidth="1"/>
    <col min="1787" max="1787" width="4.28515625" style="19" customWidth="1"/>
    <col min="1788" max="1788" width="6" style="19" customWidth="1"/>
    <col min="1789" max="1789" width="38.140625" style="19" customWidth="1"/>
    <col min="1790" max="1790" width="6.85546875" style="19" customWidth="1"/>
    <col min="1791" max="1791" width="22.140625" style="19" bestFit="1" customWidth="1"/>
    <col min="1792" max="1792" width="4.28515625" style="19" customWidth="1"/>
    <col min="1793" max="1793" width="22.140625" style="19" bestFit="1" customWidth="1"/>
    <col min="1794" max="1794" width="12.140625" style="19"/>
    <col min="1795" max="1795" width="13.28515625" style="19" bestFit="1" customWidth="1"/>
    <col min="1796" max="1796" width="15" style="19" bestFit="1" customWidth="1"/>
    <col min="1797" max="2037" width="12.140625" style="19"/>
    <col min="2038" max="2038" width="6.85546875" style="19" customWidth="1"/>
    <col min="2039" max="2039" width="5" style="19" customWidth="1"/>
    <col min="2040" max="2040" width="6" style="19" customWidth="1"/>
    <col min="2041" max="2041" width="4.28515625" style="19" customWidth="1"/>
    <col min="2042" max="2042" width="6" style="19" customWidth="1"/>
    <col min="2043" max="2043" width="4.28515625" style="19" customWidth="1"/>
    <col min="2044" max="2044" width="6" style="19" customWidth="1"/>
    <col min="2045" max="2045" width="38.140625" style="19" customWidth="1"/>
    <col min="2046" max="2046" width="6.85546875" style="19" customWidth="1"/>
    <col min="2047" max="2047" width="22.140625" style="19" bestFit="1" customWidth="1"/>
    <col min="2048" max="2048" width="4.28515625" style="19" customWidth="1"/>
    <col min="2049" max="2049" width="22.140625" style="19" bestFit="1" customWidth="1"/>
    <col min="2050" max="2050" width="12.140625" style="19"/>
    <col min="2051" max="2051" width="13.28515625" style="19" bestFit="1" customWidth="1"/>
    <col min="2052" max="2052" width="15" style="19" bestFit="1" customWidth="1"/>
    <col min="2053" max="2293" width="12.140625" style="19"/>
    <col min="2294" max="2294" width="6.85546875" style="19" customWidth="1"/>
    <col min="2295" max="2295" width="5" style="19" customWidth="1"/>
    <col min="2296" max="2296" width="6" style="19" customWidth="1"/>
    <col min="2297" max="2297" width="4.28515625" style="19" customWidth="1"/>
    <col min="2298" max="2298" width="6" style="19" customWidth="1"/>
    <col min="2299" max="2299" width="4.28515625" style="19" customWidth="1"/>
    <col min="2300" max="2300" width="6" style="19" customWidth="1"/>
    <col min="2301" max="2301" width="38.140625" style="19" customWidth="1"/>
    <col min="2302" max="2302" width="6.85546875" style="19" customWidth="1"/>
    <col min="2303" max="2303" width="22.140625" style="19" bestFit="1" customWidth="1"/>
    <col min="2304" max="2304" width="4.28515625" style="19" customWidth="1"/>
    <col min="2305" max="2305" width="22.140625" style="19" bestFit="1" customWidth="1"/>
    <col min="2306" max="2306" width="12.140625" style="19"/>
    <col min="2307" max="2307" width="13.28515625" style="19" bestFit="1" customWidth="1"/>
    <col min="2308" max="2308" width="15" style="19" bestFit="1" customWidth="1"/>
    <col min="2309" max="2549" width="12.140625" style="19"/>
    <col min="2550" max="2550" width="6.85546875" style="19" customWidth="1"/>
    <col min="2551" max="2551" width="5" style="19" customWidth="1"/>
    <col min="2552" max="2552" width="6" style="19" customWidth="1"/>
    <col min="2553" max="2553" width="4.28515625" style="19" customWidth="1"/>
    <col min="2554" max="2554" width="6" style="19" customWidth="1"/>
    <col min="2555" max="2555" width="4.28515625" style="19" customWidth="1"/>
    <col min="2556" max="2556" width="6" style="19" customWidth="1"/>
    <col min="2557" max="2557" width="38.140625" style="19" customWidth="1"/>
    <col min="2558" max="2558" width="6.85546875" style="19" customWidth="1"/>
    <col min="2559" max="2559" width="22.140625" style="19" bestFit="1" customWidth="1"/>
    <col min="2560" max="2560" width="4.28515625" style="19" customWidth="1"/>
    <col min="2561" max="2561" width="22.140625" style="19" bestFit="1" customWidth="1"/>
    <col min="2562" max="2562" width="12.140625" style="19"/>
    <col min="2563" max="2563" width="13.28515625" style="19" bestFit="1" customWidth="1"/>
    <col min="2564" max="2564" width="15" style="19" bestFit="1" customWidth="1"/>
    <col min="2565" max="2805" width="12.140625" style="19"/>
    <col min="2806" max="2806" width="6.85546875" style="19" customWidth="1"/>
    <col min="2807" max="2807" width="5" style="19" customWidth="1"/>
    <col min="2808" max="2808" width="6" style="19" customWidth="1"/>
    <col min="2809" max="2809" width="4.28515625" style="19" customWidth="1"/>
    <col min="2810" max="2810" width="6" style="19" customWidth="1"/>
    <col min="2811" max="2811" width="4.28515625" style="19" customWidth="1"/>
    <col min="2812" max="2812" width="6" style="19" customWidth="1"/>
    <col min="2813" max="2813" width="38.140625" style="19" customWidth="1"/>
    <col min="2814" max="2814" width="6.85546875" style="19" customWidth="1"/>
    <col min="2815" max="2815" width="22.140625" style="19" bestFit="1" customWidth="1"/>
    <col min="2816" max="2816" width="4.28515625" style="19" customWidth="1"/>
    <col min="2817" max="2817" width="22.140625" style="19" bestFit="1" customWidth="1"/>
    <col min="2818" max="2818" width="12.140625" style="19"/>
    <col min="2819" max="2819" width="13.28515625" style="19" bestFit="1" customWidth="1"/>
    <col min="2820" max="2820" width="15" style="19" bestFit="1" customWidth="1"/>
    <col min="2821" max="3061" width="12.140625" style="19"/>
    <col min="3062" max="3062" width="6.85546875" style="19" customWidth="1"/>
    <col min="3063" max="3063" width="5" style="19" customWidth="1"/>
    <col min="3064" max="3064" width="6" style="19" customWidth="1"/>
    <col min="3065" max="3065" width="4.28515625" style="19" customWidth="1"/>
    <col min="3066" max="3066" width="6" style="19" customWidth="1"/>
    <col min="3067" max="3067" width="4.28515625" style="19" customWidth="1"/>
    <col min="3068" max="3068" width="6" style="19" customWidth="1"/>
    <col min="3069" max="3069" width="38.140625" style="19" customWidth="1"/>
    <col min="3070" max="3070" width="6.85546875" style="19" customWidth="1"/>
    <col min="3071" max="3071" width="22.140625" style="19" bestFit="1" customWidth="1"/>
    <col min="3072" max="3072" width="4.28515625" style="19" customWidth="1"/>
    <col min="3073" max="3073" width="22.140625" style="19" bestFit="1" customWidth="1"/>
    <col min="3074" max="3074" width="12.140625" style="19"/>
    <col min="3075" max="3075" width="13.28515625" style="19" bestFit="1" customWidth="1"/>
    <col min="3076" max="3076" width="15" style="19" bestFit="1" customWidth="1"/>
    <col min="3077" max="3317" width="12.140625" style="19"/>
    <col min="3318" max="3318" width="6.85546875" style="19" customWidth="1"/>
    <col min="3319" max="3319" width="5" style="19" customWidth="1"/>
    <col min="3320" max="3320" width="6" style="19" customWidth="1"/>
    <col min="3321" max="3321" width="4.28515625" style="19" customWidth="1"/>
    <col min="3322" max="3322" width="6" style="19" customWidth="1"/>
    <col min="3323" max="3323" width="4.28515625" style="19" customWidth="1"/>
    <col min="3324" max="3324" width="6" style="19" customWidth="1"/>
    <col min="3325" max="3325" width="38.140625" style="19" customWidth="1"/>
    <col min="3326" max="3326" width="6.85546875" style="19" customWidth="1"/>
    <col min="3327" max="3327" width="22.140625" style="19" bestFit="1" customWidth="1"/>
    <col min="3328" max="3328" width="4.28515625" style="19" customWidth="1"/>
    <col min="3329" max="3329" width="22.140625" style="19" bestFit="1" customWidth="1"/>
    <col min="3330" max="3330" width="12.140625" style="19"/>
    <col min="3331" max="3331" width="13.28515625" style="19" bestFit="1" customWidth="1"/>
    <col min="3332" max="3332" width="15" style="19" bestFit="1" customWidth="1"/>
    <col min="3333" max="3573" width="12.140625" style="19"/>
    <col min="3574" max="3574" width="6.85546875" style="19" customWidth="1"/>
    <col min="3575" max="3575" width="5" style="19" customWidth="1"/>
    <col min="3576" max="3576" width="6" style="19" customWidth="1"/>
    <col min="3577" max="3577" width="4.28515625" style="19" customWidth="1"/>
    <col min="3578" max="3578" width="6" style="19" customWidth="1"/>
    <col min="3579" max="3579" width="4.28515625" style="19" customWidth="1"/>
    <col min="3580" max="3580" width="6" style="19" customWidth="1"/>
    <col min="3581" max="3581" width="38.140625" style="19" customWidth="1"/>
    <col min="3582" max="3582" width="6.85546875" style="19" customWidth="1"/>
    <col min="3583" max="3583" width="22.140625" style="19" bestFit="1" customWidth="1"/>
    <col min="3584" max="3584" width="4.28515625" style="19" customWidth="1"/>
    <col min="3585" max="3585" width="22.140625" style="19" bestFit="1" customWidth="1"/>
    <col min="3586" max="3586" width="12.140625" style="19"/>
    <col min="3587" max="3587" width="13.28515625" style="19" bestFit="1" customWidth="1"/>
    <col min="3588" max="3588" width="15" style="19" bestFit="1" customWidth="1"/>
    <col min="3589" max="3829" width="12.140625" style="19"/>
    <col min="3830" max="3830" width="6.85546875" style="19" customWidth="1"/>
    <col min="3831" max="3831" width="5" style="19" customWidth="1"/>
    <col min="3832" max="3832" width="6" style="19" customWidth="1"/>
    <col min="3833" max="3833" width="4.28515625" style="19" customWidth="1"/>
    <col min="3834" max="3834" width="6" style="19" customWidth="1"/>
    <col min="3835" max="3835" width="4.28515625" style="19" customWidth="1"/>
    <col min="3836" max="3836" width="6" style="19" customWidth="1"/>
    <col min="3837" max="3837" width="38.140625" style="19" customWidth="1"/>
    <col min="3838" max="3838" width="6.85546875" style="19" customWidth="1"/>
    <col min="3839" max="3839" width="22.140625" style="19" bestFit="1" customWidth="1"/>
    <col min="3840" max="3840" width="4.28515625" style="19" customWidth="1"/>
    <col min="3841" max="3841" width="22.140625" style="19" bestFit="1" customWidth="1"/>
    <col min="3842" max="3842" width="12.140625" style="19"/>
    <col min="3843" max="3843" width="13.28515625" style="19" bestFit="1" customWidth="1"/>
    <col min="3844" max="3844" width="15" style="19" bestFit="1" customWidth="1"/>
    <col min="3845" max="4085" width="12.140625" style="19"/>
    <col min="4086" max="4086" width="6.85546875" style="19" customWidth="1"/>
    <col min="4087" max="4087" width="5" style="19" customWidth="1"/>
    <col min="4088" max="4088" width="6" style="19" customWidth="1"/>
    <col min="4089" max="4089" width="4.28515625" style="19" customWidth="1"/>
    <col min="4090" max="4090" width="6" style="19" customWidth="1"/>
    <col min="4091" max="4091" width="4.28515625" style="19" customWidth="1"/>
    <col min="4092" max="4092" width="6" style="19" customWidth="1"/>
    <col min="4093" max="4093" width="38.140625" style="19" customWidth="1"/>
    <col min="4094" max="4094" width="6.85546875" style="19" customWidth="1"/>
    <col min="4095" max="4095" width="22.140625" style="19" bestFit="1" customWidth="1"/>
    <col min="4096" max="4096" width="4.28515625" style="19" customWidth="1"/>
    <col min="4097" max="4097" width="22.140625" style="19" bestFit="1" customWidth="1"/>
    <col min="4098" max="4098" width="12.140625" style="19"/>
    <col min="4099" max="4099" width="13.28515625" style="19" bestFit="1" customWidth="1"/>
    <col min="4100" max="4100" width="15" style="19" bestFit="1" customWidth="1"/>
    <col min="4101" max="4341" width="12.140625" style="19"/>
    <col min="4342" max="4342" width="6.85546875" style="19" customWidth="1"/>
    <col min="4343" max="4343" width="5" style="19" customWidth="1"/>
    <col min="4344" max="4344" width="6" style="19" customWidth="1"/>
    <col min="4345" max="4345" width="4.28515625" style="19" customWidth="1"/>
    <col min="4346" max="4346" width="6" style="19" customWidth="1"/>
    <col min="4347" max="4347" width="4.28515625" style="19" customWidth="1"/>
    <col min="4348" max="4348" width="6" style="19" customWidth="1"/>
    <col min="4349" max="4349" width="38.140625" style="19" customWidth="1"/>
    <col min="4350" max="4350" width="6.85546875" style="19" customWidth="1"/>
    <col min="4351" max="4351" width="22.140625" style="19" bestFit="1" customWidth="1"/>
    <col min="4352" max="4352" width="4.28515625" style="19" customWidth="1"/>
    <col min="4353" max="4353" width="22.140625" style="19" bestFit="1" customWidth="1"/>
    <col min="4354" max="4354" width="12.140625" style="19"/>
    <col min="4355" max="4355" width="13.28515625" style="19" bestFit="1" customWidth="1"/>
    <col min="4356" max="4356" width="15" style="19" bestFit="1" customWidth="1"/>
    <col min="4357" max="4597" width="12.140625" style="19"/>
    <col min="4598" max="4598" width="6.85546875" style="19" customWidth="1"/>
    <col min="4599" max="4599" width="5" style="19" customWidth="1"/>
    <col min="4600" max="4600" width="6" style="19" customWidth="1"/>
    <col min="4601" max="4601" width="4.28515625" style="19" customWidth="1"/>
    <col min="4602" max="4602" width="6" style="19" customWidth="1"/>
    <col min="4603" max="4603" width="4.28515625" style="19" customWidth="1"/>
    <col min="4604" max="4604" width="6" style="19" customWidth="1"/>
    <col min="4605" max="4605" width="38.140625" style="19" customWidth="1"/>
    <col min="4606" max="4606" width="6.85546875" style="19" customWidth="1"/>
    <col min="4607" max="4607" width="22.140625" style="19" bestFit="1" customWidth="1"/>
    <col min="4608" max="4608" width="4.28515625" style="19" customWidth="1"/>
    <col min="4609" max="4609" width="22.140625" style="19" bestFit="1" customWidth="1"/>
    <col min="4610" max="4610" width="12.140625" style="19"/>
    <col min="4611" max="4611" width="13.28515625" style="19" bestFit="1" customWidth="1"/>
    <col min="4612" max="4612" width="15" style="19" bestFit="1" customWidth="1"/>
    <col min="4613" max="4853" width="12.140625" style="19"/>
    <col min="4854" max="4854" width="6.85546875" style="19" customWidth="1"/>
    <col min="4855" max="4855" width="5" style="19" customWidth="1"/>
    <col min="4856" max="4856" width="6" style="19" customWidth="1"/>
    <col min="4857" max="4857" width="4.28515625" style="19" customWidth="1"/>
    <col min="4858" max="4858" width="6" style="19" customWidth="1"/>
    <col min="4859" max="4859" width="4.28515625" style="19" customWidth="1"/>
    <col min="4860" max="4860" width="6" style="19" customWidth="1"/>
    <col min="4861" max="4861" width="38.140625" style="19" customWidth="1"/>
    <col min="4862" max="4862" width="6.85546875" style="19" customWidth="1"/>
    <col min="4863" max="4863" width="22.140625" style="19" bestFit="1" customWidth="1"/>
    <col min="4864" max="4864" width="4.28515625" style="19" customWidth="1"/>
    <col min="4865" max="4865" width="22.140625" style="19" bestFit="1" customWidth="1"/>
    <col min="4866" max="4866" width="12.140625" style="19"/>
    <col min="4867" max="4867" width="13.28515625" style="19" bestFit="1" customWidth="1"/>
    <col min="4868" max="4868" width="15" style="19" bestFit="1" customWidth="1"/>
    <col min="4869" max="5109" width="12.140625" style="19"/>
    <col min="5110" max="5110" width="6.85546875" style="19" customWidth="1"/>
    <col min="5111" max="5111" width="5" style="19" customWidth="1"/>
    <col min="5112" max="5112" width="6" style="19" customWidth="1"/>
    <col min="5113" max="5113" width="4.28515625" style="19" customWidth="1"/>
    <col min="5114" max="5114" width="6" style="19" customWidth="1"/>
    <col min="5115" max="5115" width="4.28515625" style="19" customWidth="1"/>
    <col min="5116" max="5116" width="6" style="19" customWidth="1"/>
    <col min="5117" max="5117" width="38.140625" style="19" customWidth="1"/>
    <col min="5118" max="5118" width="6.85546875" style="19" customWidth="1"/>
    <col min="5119" max="5119" width="22.140625" style="19" bestFit="1" customWidth="1"/>
    <col min="5120" max="5120" width="4.28515625" style="19" customWidth="1"/>
    <col min="5121" max="5121" width="22.140625" style="19" bestFit="1" customWidth="1"/>
    <col min="5122" max="5122" width="12.140625" style="19"/>
    <col min="5123" max="5123" width="13.28515625" style="19" bestFit="1" customWidth="1"/>
    <col min="5124" max="5124" width="15" style="19" bestFit="1" customWidth="1"/>
    <col min="5125" max="5365" width="12.140625" style="19"/>
    <col min="5366" max="5366" width="6.85546875" style="19" customWidth="1"/>
    <col min="5367" max="5367" width="5" style="19" customWidth="1"/>
    <col min="5368" max="5368" width="6" style="19" customWidth="1"/>
    <col min="5369" max="5369" width="4.28515625" style="19" customWidth="1"/>
    <col min="5370" max="5370" width="6" style="19" customWidth="1"/>
    <col min="5371" max="5371" width="4.28515625" style="19" customWidth="1"/>
    <col min="5372" max="5372" width="6" style="19" customWidth="1"/>
    <col min="5373" max="5373" width="38.140625" style="19" customWidth="1"/>
    <col min="5374" max="5374" width="6.85546875" style="19" customWidth="1"/>
    <col min="5375" max="5375" width="22.140625" style="19" bestFit="1" customWidth="1"/>
    <col min="5376" max="5376" width="4.28515625" style="19" customWidth="1"/>
    <col min="5377" max="5377" width="22.140625" style="19" bestFit="1" customWidth="1"/>
    <col min="5378" max="5378" width="12.140625" style="19"/>
    <col min="5379" max="5379" width="13.28515625" style="19" bestFit="1" customWidth="1"/>
    <col min="5380" max="5380" width="15" style="19" bestFit="1" customWidth="1"/>
    <col min="5381" max="5621" width="12.140625" style="19"/>
    <col min="5622" max="5622" width="6.85546875" style="19" customWidth="1"/>
    <col min="5623" max="5623" width="5" style="19" customWidth="1"/>
    <col min="5624" max="5624" width="6" style="19" customWidth="1"/>
    <col min="5625" max="5625" width="4.28515625" style="19" customWidth="1"/>
    <col min="5626" max="5626" width="6" style="19" customWidth="1"/>
    <col min="5627" max="5627" width="4.28515625" style="19" customWidth="1"/>
    <col min="5628" max="5628" width="6" style="19" customWidth="1"/>
    <col min="5629" max="5629" width="38.140625" style="19" customWidth="1"/>
    <col min="5630" max="5630" width="6.85546875" style="19" customWidth="1"/>
    <col min="5631" max="5631" width="22.140625" style="19" bestFit="1" customWidth="1"/>
    <col min="5632" max="5632" width="4.28515625" style="19" customWidth="1"/>
    <col min="5633" max="5633" width="22.140625" style="19" bestFit="1" customWidth="1"/>
    <col min="5634" max="5634" width="12.140625" style="19"/>
    <col min="5635" max="5635" width="13.28515625" style="19" bestFit="1" customWidth="1"/>
    <col min="5636" max="5636" width="15" style="19" bestFit="1" customWidth="1"/>
    <col min="5637" max="5877" width="12.140625" style="19"/>
    <col min="5878" max="5878" width="6.85546875" style="19" customWidth="1"/>
    <col min="5879" max="5879" width="5" style="19" customWidth="1"/>
    <col min="5880" max="5880" width="6" style="19" customWidth="1"/>
    <col min="5881" max="5881" width="4.28515625" style="19" customWidth="1"/>
    <col min="5882" max="5882" width="6" style="19" customWidth="1"/>
    <col min="5883" max="5883" width="4.28515625" style="19" customWidth="1"/>
    <col min="5884" max="5884" width="6" style="19" customWidth="1"/>
    <col min="5885" max="5885" width="38.140625" style="19" customWidth="1"/>
    <col min="5886" max="5886" width="6.85546875" style="19" customWidth="1"/>
    <col min="5887" max="5887" width="22.140625" style="19" bestFit="1" customWidth="1"/>
    <col min="5888" max="5888" width="4.28515625" style="19" customWidth="1"/>
    <col min="5889" max="5889" width="22.140625" style="19" bestFit="1" customWidth="1"/>
    <col min="5890" max="5890" width="12.140625" style="19"/>
    <col min="5891" max="5891" width="13.28515625" style="19" bestFit="1" customWidth="1"/>
    <col min="5892" max="5892" width="15" style="19" bestFit="1" customWidth="1"/>
    <col min="5893" max="6133" width="12.140625" style="19"/>
    <col min="6134" max="6134" width="6.85546875" style="19" customWidth="1"/>
    <col min="6135" max="6135" width="5" style="19" customWidth="1"/>
    <col min="6136" max="6136" width="6" style="19" customWidth="1"/>
    <col min="6137" max="6137" width="4.28515625" style="19" customWidth="1"/>
    <col min="6138" max="6138" width="6" style="19" customWidth="1"/>
    <col min="6139" max="6139" width="4.28515625" style="19" customWidth="1"/>
    <col min="6140" max="6140" width="6" style="19" customWidth="1"/>
    <col min="6141" max="6141" width="38.140625" style="19" customWidth="1"/>
    <col min="6142" max="6142" width="6.85546875" style="19" customWidth="1"/>
    <col min="6143" max="6143" width="22.140625" style="19" bestFit="1" customWidth="1"/>
    <col min="6144" max="6144" width="4.28515625" style="19" customWidth="1"/>
    <col min="6145" max="6145" width="22.140625" style="19" bestFit="1" customWidth="1"/>
    <col min="6146" max="6146" width="12.140625" style="19"/>
    <col min="6147" max="6147" width="13.28515625" style="19" bestFit="1" customWidth="1"/>
    <col min="6148" max="6148" width="15" style="19" bestFit="1" customWidth="1"/>
    <col min="6149" max="6389" width="12.140625" style="19"/>
    <col min="6390" max="6390" width="6.85546875" style="19" customWidth="1"/>
    <col min="6391" max="6391" width="5" style="19" customWidth="1"/>
    <col min="6392" max="6392" width="6" style="19" customWidth="1"/>
    <col min="6393" max="6393" width="4.28515625" style="19" customWidth="1"/>
    <col min="6394" max="6394" width="6" style="19" customWidth="1"/>
    <col min="6395" max="6395" width="4.28515625" style="19" customWidth="1"/>
    <col min="6396" max="6396" width="6" style="19" customWidth="1"/>
    <col min="6397" max="6397" width="38.140625" style="19" customWidth="1"/>
    <col min="6398" max="6398" width="6.85546875" style="19" customWidth="1"/>
    <col min="6399" max="6399" width="22.140625" style="19" bestFit="1" customWidth="1"/>
    <col min="6400" max="6400" width="4.28515625" style="19" customWidth="1"/>
    <col min="6401" max="6401" width="22.140625" style="19" bestFit="1" customWidth="1"/>
    <col min="6402" max="6402" width="12.140625" style="19"/>
    <col min="6403" max="6403" width="13.28515625" style="19" bestFit="1" customWidth="1"/>
    <col min="6404" max="6404" width="15" style="19" bestFit="1" customWidth="1"/>
    <col min="6405" max="6645" width="12.140625" style="19"/>
    <col min="6646" max="6646" width="6.85546875" style="19" customWidth="1"/>
    <col min="6647" max="6647" width="5" style="19" customWidth="1"/>
    <col min="6648" max="6648" width="6" style="19" customWidth="1"/>
    <col min="6649" max="6649" width="4.28515625" style="19" customWidth="1"/>
    <col min="6650" max="6650" width="6" style="19" customWidth="1"/>
    <col min="6651" max="6651" width="4.28515625" style="19" customWidth="1"/>
    <col min="6652" max="6652" width="6" style="19" customWidth="1"/>
    <col min="6653" max="6653" width="38.140625" style="19" customWidth="1"/>
    <col min="6654" max="6654" width="6.85546875" style="19" customWidth="1"/>
    <col min="6655" max="6655" width="22.140625" style="19" bestFit="1" customWidth="1"/>
    <col min="6656" max="6656" width="4.28515625" style="19" customWidth="1"/>
    <col min="6657" max="6657" width="22.140625" style="19" bestFit="1" customWidth="1"/>
    <col min="6658" max="6658" width="12.140625" style="19"/>
    <col min="6659" max="6659" width="13.28515625" style="19" bestFit="1" customWidth="1"/>
    <col min="6660" max="6660" width="15" style="19" bestFit="1" customWidth="1"/>
    <col min="6661" max="6901" width="12.140625" style="19"/>
    <col min="6902" max="6902" width="6.85546875" style="19" customWidth="1"/>
    <col min="6903" max="6903" width="5" style="19" customWidth="1"/>
    <col min="6904" max="6904" width="6" style="19" customWidth="1"/>
    <col min="6905" max="6905" width="4.28515625" style="19" customWidth="1"/>
    <col min="6906" max="6906" width="6" style="19" customWidth="1"/>
    <col min="6907" max="6907" width="4.28515625" style="19" customWidth="1"/>
    <col min="6908" max="6908" width="6" style="19" customWidth="1"/>
    <col min="6909" max="6909" width="38.140625" style="19" customWidth="1"/>
    <col min="6910" max="6910" width="6.85546875" style="19" customWidth="1"/>
    <col min="6911" max="6911" width="22.140625" style="19" bestFit="1" customWidth="1"/>
    <col min="6912" max="6912" width="4.28515625" style="19" customWidth="1"/>
    <col min="6913" max="6913" width="22.140625" style="19" bestFit="1" customWidth="1"/>
    <col min="6914" max="6914" width="12.140625" style="19"/>
    <col min="6915" max="6915" width="13.28515625" style="19" bestFit="1" customWidth="1"/>
    <col min="6916" max="6916" width="15" style="19" bestFit="1" customWidth="1"/>
    <col min="6917" max="7157" width="12.140625" style="19"/>
    <col min="7158" max="7158" width="6.85546875" style="19" customWidth="1"/>
    <col min="7159" max="7159" width="5" style="19" customWidth="1"/>
    <col min="7160" max="7160" width="6" style="19" customWidth="1"/>
    <col min="7161" max="7161" width="4.28515625" style="19" customWidth="1"/>
    <col min="7162" max="7162" width="6" style="19" customWidth="1"/>
    <col min="7163" max="7163" width="4.28515625" style="19" customWidth="1"/>
    <col min="7164" max="7164" width="6" style="19" customWidth="1"/>
    <col min="7165" max="7165" width="38.140625" style="19" customWidth="1"/>
    <col min="7166" max="7166" width="6.85546875" style="19" customWidth="1"/>
    <col min="7167" max="7167" width="22.140625" style="19" bestFit="1" customWidth="1"/>
    <col min="7168" max="7168" width="4.28515625" style="19" customWidth="1"/>
    <col min="7169" max="7169" width="22.140625" style="19" bestFit="1" customWidth="1"/>
    <col min="7170" max="7170" width="12.140625" style="19"/>
    <col min="7171" max="7171" width="13.28515625" style="19" bestFit="1" customWidth="1"/>
    <col min="7172" max="7172" width="15" style="19" bestFit="1" customWidth="1"/>
    <col min="7173" max="7413" width="12.140625" style="19"/>
    <col min="7414" max="7414" width="6.85546875" style="19" customWidth="1"/>
    <col min="7415" max="7415" width="5" style="19" customWidth="1"/>
    <col min="7416" max="7416" width="6" style="19" customWidth="1"/>
    <col min="7417" max="7417" width="4.28515625" style="19" customWidth="1"/>
    <col min="7418" max="7418" width="6" style="19" customWidth="1"/>
    <col min="7419" max="7419" width="4.28515625" style="19" customWidth="1"/>
    <col min="7420" max="7420" width="6" style="19" customWidth="1"/>
    <col min="7421" max="7421" width="38.140625" style="19" customWidth="1"/>
    <col min="7422" max="7422" width="6.85546875" style="19" customWidth="1"/>
    <col min="7423" max="7423" width="22.140625" style="19" bestFit="1" customWidth="1"/>
    <col min="7424" max="7424" width="4.28515625" style="19" customWidth="1"/>
    <col min="7425" max="7425" width="22.140625" style="19" bestFit="1" customWidth="1"/>
    <col min="7426" max="7426" width="12.140625" style="19"/>
    <col min="7427" max="7427" width="13.28515625" style="19" bestFit="1" customWidth="1"/>
    <col min="7428" max="7428" width="15" style="19" bestFit="1" customWidth="1"/>
    <col min="7429" max="7669" width="12.140625" style="19"/>
    <col min="7670" max="7670" width="6.85546875" style="19" customWidth="1"/>
    <col min="7671" max="7671" width="5" style="19" customWidth="1"/>
    <col min="7672" max="7672" width="6" style="19" customWidth="1"/>
    <col min="7673" max="7673" width="4.28515625" style="19" customWidth="1"/>
    <col min="7674" max="7674" width="6" style="19" customWidth="1"/>
    <col min="7675" max="7675" width="4.28515625" style="19" customWidth="1"/>
    <col min="7676" max="7676" width="6" style="19" customWidth="1"/>
    <col min="7677" max="7677" width="38.140625" style="19" customWidth="1"/>
    <col min="7678" max="7678" width="6.85546875" style="19" customWidth="1"/>
    <col min="7679" max="7679" width="22.140625" style="19" bestFit="1" customWidth="1"/>
    <col min="7680" max="7680" width="4.28515625" style="19" customWidth="1"/>
    <col min="7681" max="7681" width="22.140625" style="19" bestFit="1" customWidth="1"/>
    <col min="7682" max="7682" width="12.140625" style="19"/>
    <col min="7683" max="7683" width="13.28515625" style="19" bestFit="1" customWidth="1"/>
    <col min="7684" max="7684" width="15" style="19" bestFit="1" customWidth="1"/>
    <col min="7685" max="7925" width="12.140625" style="19"/>
    <col min="7926" max="7926" width="6.85546875" style="19" customWidth="1"/>
    <col min="7927" max="7927" width="5" style="19" customWidth="1"/>
    <col min="7928" max="7928" width="6" style="19" customWidth="1"/>
    <col min="7929" max="7929" width="4.28515625" style="19" customWidth="1"/>
    <col min="7930" max="7930" width="6" style="19" customWidth="1"/>
    <col min="7931" max="7931" width="4.28515625" style="19" customWidth="1"/>
    <col min="7932" max="7932" width="6" style="19" customWidth="1"/>
    <col min="7933" max="7933" width="38.140625" style="19" customWidth="1"/>
    <col min="7934" max="7934" width="6.85546875" style="19" customWidth="1"/>
    <col min="7935" max="7935" width="22.140625" style="19" bestFit="1" customWidth="1"/>
    <col min="7936" max="7936" width="4.28515625" style="19" customWidth="1"/>
    <col min="7937" max="7937" width="22.140625" style="19" bestFit="1" customWidth="1"/>
    <col min="7938" max="7938" width="12.140625" style="19"/>
    <col min="7939" max="7939" width="13.28515625" style="19" bestFit="1" customWidth="1"/>
    <col min="7940" max="7940" width="15" style="19" bestFit="1" customWidth="1"/>
    <col min="7941" max="8181" width="12.140625" style="19"/>
    <col min="8182" max="8182" width="6.85546875" style="19" customWidth="1"/>
    <col min="8183" max="8183" width="5" style="19" customWidth="1"/>
    <col min="8184" max="8184" width="6" style="19" customWidth="1"/>
    <col min="8185" max="8185" width="4.28515625" style="19" customWidth="1"/>
    <col min="8186" max="8186" width="6" style="19" customWidth="1"/>
    <col min="8187" max="8187" width="4.28515625" style="19" customWidth="1"/>
    <col min="8188" max="8188" width="6" style="19" customWidth="1"/>
    <col min="8189" max="8189" width="38.140625" style="19" customWidth="1"/>
    <col min="8190" max="8190" width="6.85546875" style="19" customWidth="1"/>
    <col min="8191" max="8191" width="22.140625" style="19" bestFit="1" customWidth="1"/>
    <col min="8192" max="8192" width="4.28515625" style="19" customWidth="1"/>
    <col min="8193" max="8193" width="22.140625" style="19" bestFit="1" customWidth="1"/>
    <col min="8194" max="8194" width="12.140625" style="19"/>
    <col min="8195" max="8195" width="13.28515625" style="19" bestFit="1" customWidth="1"/>
    <col min="8196" max="8196" width="15" style="19" bestFit="1" customWidth="1"/>
    <col min="8197" max="8437" width="12.140625" style="19"/>
    <col min="8438" max="8438" width="6.85546875" style="19" customWidth="1"/>
    <col min="8439" max="8439" width="5" style="19" customWidth="1"/>
    <col min="8440" max="8440" width="6" style="19" customWidth="1"/>
    <col min="8441" max="8441" width="4.28515625" style="19" customWidth="1"/>
    <col min="8442" max="8442" width="6" style="19" customWidth="1"/>
    <col min="8443" max="8443" width="4.28515625" style="19" customWidth="1"/>
    <col min="8444" max="8444" width="6" style="19" customWidth="1"/>
    <col min="8445" max="8445" width="38.140625" style="19" customWidth="1"/>
    <col min="8446" max="8446" width="6.85546875" style="19" customWidth="1"/>
    <col min="8447" max="8447" width="22.140625" style="19" bestFit="1" customWidth="1"/>
    <col min="8448" max="8448" width="4.28515625" style="19" customWidth="1"/>
    <col min="8449" max="8449" width="22.140625" style="19" bestFit="1" customWidth="1"/>
    <col min="8450" max="8450" width="12.140625" style="19"/>
    <col min="8451" max="8451" width="13.28515625" style="19" bestFit="1" customWidth="1"/>
    <col min="8452" max="8452" width="15" style="19" bestFit="1" customWidth="1"/>
    <col min="8453" max="8693" width="12.140625" style="19"/>
    <col min="8694" max="8694" width="6.85546875" style="19" customWidth="1"/>
    <col min="8695" max="8695" width="5" style="19" customWidth="1"/>
    <col min="8696" max="8696" width="6" style="19" customWidth="1"/>
    <col min="8697" max="8697" width="4.28515625" style="19" customWidth="1"/>
    <col min="8698" max="8698" width="6" style="19" customWidth="1"/>
    <col min="8699" max="8699" width="4.28515625" style="19" customWidth="1"/>
    <col min="8700" max="8700" width="6" style="19" customWidth="1"/>
    <col min="8701" max="8701" width="38.140625" style="19" customWidth="1"/>
    <col min="8702" max="8702" width="6.85546875" style="19" customWidth="1"/>
    <col min="8703" max="8703" width="22.140625" style="19" bestFit="1" customWidth="1"/>
    <col min="8704" max="8704" width="4.28515625" style="19" customWidth="1"/>
    <col min="8705" max="8705" width="22.140625" style="19" bestFit="1" customWidth="1"/>
    <col min="8706" max="8706" width="12.140625" style="19"/>
    <col min="8707" max="8707" width="13.28515625" style="19" bestFit="1" customWidth="1"/>
    <col min="8708" max="8708" width="15" style="19" bestFit="1" customWidth="1"/>
    <col min="8709" max="8949" width="12.140625" style="19"/>
    <col min="8950" max="8950" width="6.85546875" style="19" customWidth="1"/>
    <col min="8951" max="8951" width="5" style="19" customWidth="1"/>
    <col min="8952" max="8952" width="6" style="19" customWidth="1"/>
    <col min="8953" max="8953" width="4.28515625" style="19" customWidth="1"/>
    <col min="8954" max="8954" width="6" style="19" customWidth="1"/>
    <col min="8955" max="8955" width="4.28515625" style="19" customWidth="1"/>
    <col min="8956" max="8956" width="6" style="19" customWidth="1"/>
    <col min="8957" max="8957" width="38.140625" style="19" customWidth="1"/>
    <col min="8958" max="8958" width="6.85546875" style="19" customWidth="1"/>
    <col min="8959" max="8959" width="22.140625" style="19" bestFit="1" customWidth="1"/>
    <col min="8960" max="8960" width="4.28515625" style="19" customWidth="1"/>
    <col min="8961" max="8961" width="22.140625" style="19" bestFit="1" customWidth="1"/>
    <col min="8962" max="8962" width="12.140625" style="19"/>
    <col min="8963" max="8963" width="13.28515625" style="19" bestFit="1" customWidth="1"/>
    <col min="8964" max="8964" width="15" style="19" bestFit="1" customWidth="1"/>
    <col min="8965" max="9205" width="12.140625" style="19"/>
    <col min="9206" max="9206" width="6.85546875" style="19" customWidth="1"/>
    <col min="9207" max="9207" width="5" style="19" customWidth="1"/>
    <col min="9208" max="9208" width="6" style="19" customWidth="1"/>
    <col min="9209" max="9209" width="4.28515625" style="19" customWidth="1"/>
    <col min="9210" max="9210" width="6" style="19" customWidth="1"/>
    <col min="9211" max="9211" width="4.28515625" style="19" customWidth="1"/>
    <col min="9212" max="9212" width="6" style="19" customWidth="1"/>
    <col min="9213" max="9213" width="38.140625" style="19" customWidth="1"/>
    <col min="9214" max="9214" width="6.85546875" style="19" customWidth="1"/>
    <col min="9215" max="9215" width="22.140625" style="19" bestFit="1" customWidth="1"/>
    <col min="9216" max="9216" width="4.28515625" style="19" customWidth="1"/>
    <col min="9217" max="9217" width="22.140625" style="19" bestFit="1" customWidth="1"/>
    <col min="9218" max="9218" width="12.140625" style="19"/>
    <col min="9219" max="9219" width="13.28515625" style="19" bestFit="1" customWidth="1"/>
    <col min="9220" max="9220" width="15" style="19" bestFit="1" customWidth="1"/>
    <col min="9221" max="9461" width="12.140625" style="19"/>
    <col min="9462" max="9462" width="6.85546875" style="19" customWidth="1"/>
    <col min="9463" max="9463" width="5" style="19" customWidth="1"/>
    <col min="9464" max="9464" width="6" style="19" customWidth="1"/>
    <col min="9465" max="9465" width="4.28515625" style="19" customWidth="1"/>
    <col min="9466" max="9466" width="6" style="19" customWidth="1"/>
    <col min="9467" max="9467" width="4.28515625" style="19" customWidth="1"/>
    <col min="9468" max="9468" width="6" style="19" customWidth="1"/>
    <col min="9469" max="9469" width="38.140625" style="19" customWidth="1"/>
    <col min="9470" max="9470" width="6.85546875" style="19" customWidth="1"/>
    <col min="9471" max="9471" width="22.140625" style="19" bestFit="1" customWidth="1"/>
    <col min="9472" max="9472" width="4.28515625" style="19" customWidth="1"/>
    <col min="9473" max="9473" width="22.140625" style="19" bestFit="1" customWidth="1"/>
    <col min="9474" max="9474" width="12.140625" style="19"/>
    <col min="9475" max="9475" width="13.28515625" style="19" bestFit="1" customWidth="1"/>
    <col min="9476" max="9476" width="15" style="19" bestFit="1" customWidth="1"/>
    <col min="9477" max="9717" width="12.140625" style="19"/>
    <col min="9718" max="9718" width="6.85546875" style="19" customWidth="1"/>
    <col min="9719" max="9719" width="5" style="19" customWidth="1"/>
    <col min="9720" max="9720" width="6" style="19" customWidth="1"/>
    <col min="9721" max="9721" width="4.28515625" style="19" customWidth="1"/>
    <col min="9722" max="9722" width="6" style="19" customWidth="1"/>
    <col min="9723" max="9723" width="4.28515625" style="19" customWidth="1"/>
    <col min="9724" max="9724" width="6" style="19" customWidth="1"/>
    <col min="9725" max="9725" width="38.140625" style="19" customWidth="1"/>
    <col min="9726" max="9726" width="6.85546875" style="19" customWidth="1"/>
    <col min="9727" max="9727" width="22.140625" style="19" bestFit="1" customWidth="1"/>
    <col min="9728" max="9728" width="4.28515625" style="19" customWidth="1"/>
    <col min="9729" max="9729" width="22.140625" style="19" bestFit="1" customWidth="1"/>
    <col min="9730" max="9730" width="12.140625" style="19"/>
    <col min="9731" max="9731" width="13.28515625" style="19" bestFit="1" customWidth="1"/>
    <col min="9732" max="9732" width="15" style="19" bestFit="1" customWidth="1"/>
    <col min="9733" max="9973" width="12.140625" style="19"/>
    <col min="9974" max="9974" width="6.85546875" style="19" customWidth="1"/>
    <col min="9975" max="9975" width="5" style="19" customWidth="1"/>
    <col min="9976" max="9976" width="6" style="19" customWidth="1"/>
    <col min="9977" max="9977" width="4.28515625" style="19" customWidth="1"/>
    <col min="9978" max="9978" width="6" style="19" customWidth="1"/>
    <col min="9979" max="9979" width="4.28515625" style="19" customWidth="1"/>
    <col min="9980" max="9980" width="6" style="19" customWidth="1"/>
    <col min="9981" max="9981" width="38.140625" style="19" customWidth="1"/>
    <col min="9982" max="9982" width="6.85546875" style="19" customWidth="1"/>
    <col min="9983" max="9983" width="22.140625" style="19" bestFit="1" customWidth="1"/>
    <col min="9984" max="9984" width="4.28515625" style="19" customWidth="1"/>
    <col min="9985" max="9985" width="22.140625" style="19" bestFit="1" customWidth="1"/>
    <col min="9986" max="9986" width="12.140625" style="19"/>
    <col min="9987" max="9987" width="13.28515625" style="19" bestFit="1" customWidth="1"/>
    <col min="9988" max="9988" width="15" style="19" bestFit="1" customWidth="1"/>
    <col min="9989" max="10229" width="12.140625" style="19"/>
    <col min="10230" max="10230" width="6.85546875" style="19" customWidth="1"/>
    <col min="10231" max="10231" width="5" style="19" customWidth="1"/>
    <col min="10232" max="10232" width="6" style="19" customWidth="1"/>
    <col min="10233" max="10233" width="4.28515625" style="19" customWidth="1"/>
    <col min="10234" max="10234" width="6" style="19" customWidth="1"/>
    <col min="10235" max="10235" width="4.28515625" style="19" customWidth="1"/>
    <col min="10236" max="10236" width="6" style="19" customWidth="1"/>
    <col min="10237" max="10237" width="38.140625" style="19" customWidth="1"/>
    <col min="10238" max="10238" width="6.85546875" style="19" customWidth="1"/>
    <col min="10239" max="10239" width="22.140625" style="19" bestFit="1" customWidth="1"/>
    <col min="10240" max="10240" width="4.28515625" style="19" customWidth="1"/>
    <col min="10241" max="10241" width="22.140625" style="19" bestFit="1" customWidth="1"/>
    <col min="10242" max="10242" width="12.140625" style="19"/>
    <col min="10243" max="10243" width="13.28515625" style="19" bestFit="1" customWidth="1"/>
    <col min="10244" max="10244" width="15" style="19" bestFit="1" customWidth="1"/>
    <col min="10245" max="10485" width="12.140625" style="19"/>
    <col min="10486" max="10486" width="6.85546875" style="19" customWidth="1"/>
    <col min="10487" max="10487" width="5" style="19" customWidth="1"/>
    <col min="10488" max="10488" width="6" style="19" customWidth="1"/>
    <col min="10489" max="10489" width="4.28515625" style="19" customWidth="1"/>
    <col min="10490" max="10490" width="6" style="19" customWidth="1"/>
    <col min="10491" max="10491" width="4.28515625" style="19" customWidth="1"/>
    <col min="10492" max="10492" width="6" style="19" customWidth="1"/>
    <col min="10493" max="10493" width="38.140625" style="19" customWidth="1"/>
    <col min="10494" max="10494" width="6.85546875" style="19" customWidth="1"/>
    <col min="10495" max="10495" width="22.140625" style="19" bestFit="1" customWidth="1"/>
    <col min="10496" max="10496" width="4.28515625" style="19" customWidth="1"/>
    <col min="10497" max="10497" width="22.140625" style="19" bestFit="1" customWidth="1"/>
    <col min="10498" max="10498" width="12.140625" style="19"/>
    <col min="10499" max="10499" width="13.28515625" style="19" bestFit="1" customWidth="1"/>
    <col min="10500" max="10500" width="15" style="19" bestFit="1" customWidth="1"/>
    <col min="10501" max="10741" width="12.140625" style="19"/>
    <col min="10742" max="10742" width="6.85546875" style="19" customWidth="1"/>
    <col min="10743" max="10743" width="5" style="19" customWidth="1"/>
    <col min="10744" max="10744" width="6" style="19" customWidth="1"/>
    <col min="10745" max="10745" width="4.28515625" style="19" customWidth="1"/>
    <col min="10746" max="10746" width="6" style="19" customWidth="1"/>
    <col min="10747" max="10747" width="4.28515625" style="19" customWidth="1"/>
    <col min="10748" max="10748" width="6" style="19" customWidth="1"/>
    <col min="10749" max="10749" width="38.140625" style="19" customWidth="1"/>
    <col min="10750" max="10750" width="6.85546875" style="19" customWidth="1"/>
    <col min="10751" max="10751" width="22.140625" style="19" bestFit="1" customWidth="1"/>
    <col min="10752" max="10752" width="4.28515625" style="19" customWidth="1"/>
    <col min="10753" max="10753" width="22.140625" style="19" bestFit="1" customWidth="1"/>
    <col min="10754" max="10754" width="12.140625" style="19"/>
    <col min="10755" max="10755" width="13.28515625" style="19" bestFit="1" customWidth="1"/>
    <col min="10756" max="10756" width="15" style="19" bestFit="1" customWidth="1"/>
    <col min="10757" max="10997" width="12.140625" style="19"/>
    <col min="10998" max="10998" width="6.85546875" style="19" customWidth="1"/>
    <col min="10999" max="10999" width="5" style="19" customWidth="1"/>
    <col min="11000" max="11000" width="6" style="19" customWidth="1"/>
    <col min="11001" max="11001" width="4.28515625" style="19" customWidth="1"/>
    <col min="11002" max="11002" width="6" style="19" customWidth="1"/>
    <col min="11003" max="11003" width="4.28515625" style="19" customWidth="1"/>
    <col min="11004" max="11004" width="6" style="19" customWidth="1"/>
    <col min="11005" max="11005" width="38.140625" style="19" customWidth="1"/>
    <col min="11006" max="11006" width="6.85546875" style="19" customWidth="1"/>
    <col min="11007" max="11007" width="22.140625" style="19" bestFit="1" customWidth="1"/>
    <col min="11008" max="11008" width="4.28515625" style="19" customWidth="1"/>
    <col min="11009" max="11009" width="22.140625" style="19" bestFit="1" customWidth="1"/>
    <col min="11010" max="11010" width="12.140625" style="19"/>
    <col min="11011" max="11011" width="13.28515625" style="19" bestFit="1" customWidth="1"/>
    <col min="11012" max="11012" width="15" style="19" bestFit="1" customWidth="1"/>
    <col min="11013" max="11253" width="12.140625" style="19"/>
    <col min="11254" max="11254" width="6.85546875" style="19" customWidth="1"/>
    <col min="11255" max="11255" width="5" style="19" customWidth="1"/>
    <col min="11256" max="11256" width="6" style="19" customWidth="1"/>
    <col min="11257" max="11257" width="4.28515625" style="19" customWidth="1"/>
    <col min="11258" max="11258" width="6" style="19" customWidth="1"/>
    <col min="11259" max="11259" width="4.28515625" style="19" customWidth="1"/>
    <col min="11260" max="11260" width="6" style="19" customWidth="1"/>
    <col min="11261" max="11261" width="38.140625" style="19" customWidth="1"/>
    <col min="11262" max="11262" width="6.85546875" style="19" customWidth="1"/>
    <col min="11263" max="11263" width="22.140625" style="19" bestFit="1" customWidth="1"/>
    <col min="11264" max="11264" width="4.28515625" style="19" customWidth="1"/>
    <col min="11265" max="11265" width="22.140625" style="19" bestFit="1" customWidth="1"/>
    <col min="11266" max="11266" width="12.140625" style="19"/>
    <col min="11267" max="11267" width="13.28515625" style="19" bestFit="1" customWidth="1"/>
    <col min="11268" max="11268" width="15" style="19" bestFit="1" customWidth="1"/>
    <col min="11269" max="11509" width="12.140625" style="19"/>
    <col min="11510" max="11510" width="6.85546875" style="19" customWidth="1"/>
    <col min="11511" max="11511" width="5" style="19" customWidth="1"/>
    <col min="11512" max="11512" width="6" style="19" customWidth="1"/>
    <col min="11513" max="11513" width="4.28515625" style="19" customWidth="1"/>
    <col min="11514" max="11514" width="6" style="19" customWidth="1"/>
    <col min="11515" max="11515" width="4.28515625" style="19" customWidth="1"/>
    <col min="11516" max="11516" width="6" style="19" customWidth="1"/>
    <col min="11517" max="11517" width="38.140625" style="19" customWidth="1"/>
    <col min="11518" max="11518" width="6.85546875" style="19" customWidth="1"/>
    <col min="11519" max="11519" width="22.140625" style="19" bestFit="1" customWidth="1"/>
    <col min="11520" max="11520" width="4.28515625" style="19" customWidth="1"/>
    <col min="11521" max="11521" width="22.140625" style="19" bestFit="1" customWidth="1"/>
    <col min="11522" max="11522" width="12.140625" style="19"/>
    <col min="11523" max="11523" width="13.28515625" style="19" bestFit="1" customWidth="1"/>
    <col min="11524" max="11524" width="15" style="19" bestFit="1" customWidth="1"/>
    <col min="11525" max="11765" width="12.140625" style="19"/>
    <col min="11766" max="11766" width="6.85546875" style="19" customWidth="1"/>
    <col min="11767" max="11767" width="5" style="19" customWidth="1"/>
    <col min="11768" max="11768" width="6" style="19" customWidth="1"/>
    <col min="11769" max="11769" width="4.28515625" style="19" customWidth="1"/>
    <col min="11770" max="11770" width="6" style="19" customWidth="1"/>
    <col min="11771" max="11771" width="4.28515625" style="19" customWidth="1"/>
    <col min="11772" max="11772" width="6" style="19" customWidth="1"/>
    <col min="11773" max="11773" width="38.140625" style="19" customWidth="1"/>
    <col min="11774" max="11774" width="6.85546875" style="19" customWidth="1"/>
    <col min="11775" max="11775" width="22.140625" style="19" bestFit="1" customWidth="1"/>
    <col min="11776" max="11776" width="4.28515625" style="19" customWidth="1"/>
    <col min="11777" max="11777" width="22.140625" style="19" bestFit="1" customWidth="1"/>
    <col min="11778" max="11778" width="12.140625" style="19"/>
    <col min="11779" max="11779" width="13.28515625" style="19" bestFit="1" customWidth="1"/>
    <col min="11780" max="11780" width="15" style="19" bestFit="1" customWidth="1"/>
    <col min="11781" max="12021" width="12.140625" style="19"/>
    <col min="12022" max="12022" width="6.85546875" style="19" customWidth="1"/>
    <col min="12023" max="12023" width="5" style="19" customWidth="1"/>
    <col min="12024" max="12024" width="6" style="19" customWidth="1"/>
    <col min="12025" max="12025" width="4.28515625" style="19" customWidth="1"/>
    <col min="12026" max="12026" width="6" style="19" customWidth="1"/>
    <col min="12027" max="12027" width="4.28515625" style="19" customWidth="1"/>
    <col min="12028" max="12028" width="6" style="19" customWidth="1"/>
    <col min="12029" max="12029" width="38.140625" style="19" customWidth="1"/>
    <col min="12030" max="12030" width="6.85546875" style="19" customWidth="1"/>
    <col min="12031" max="12031" width="22.140625" style="19" bestFit="1" customWidth="1"/>
    <col min="12032" max="12032" width="4.28515625" style="19" customWidth="1"/>
    <col min="12033" max="12033" width="22.140625" style="19" bestFit="1" customWidth="1"/>
    <col min="12034" max="12034" width="12.140625" style="19"/>
    <col min="12035" max="12035" width="13.28515625" style="19" bestFit="1" customWidth="1"/>
    <col min="12036" max="12036" width="15" style="19" bestFit="1" customWidth="1"/>
    <col min="12037" max="12277" width="12.140625" style="19"/>
    <col min="12278" max="12278" width="6.85546875" style="19" customWidth="1"/>
    <col min="12279" max="12279" width="5" style="19" customWidth="1"/>
    <col min="12280" max="12280" width="6" style="19" customWidth="1"/>
    <col min="12281" max="12281" width="4.28515625" style="19" customWidth="1"/>
    <col min="12282" max="12282" width="6" style="19" customWidth="1"/>
    <col min="12283" max="12283" width="4.28515625" style="19" customWidth="1"/>
    <col min="12284" max="12284" width="6" style="19" customWidth="1"/>
    <col min="12285" max="12285" width="38.140625" style="19" customWidth="1"/>
    <col min="12286" max="12286" width="6.85546875" style="19" customWidth="1"/>
    <col min="12287" max="12287" width="22.140625" style="19" bestFit="1" customWidth="1"/>
    <col min="12288" max="12288" width="4.28515625" style="19" customWidth="1"/>
    <col min="12289" max="12289" width="22.140625" style="19" bestFit="1" customWidth="1"/>
    <col min="12290" max="12290" width="12.140625" style="19"/>
    <col min="12291" max="12291" width="13.28515625" style="19" bestFit="1" customWidth="1"/>
    <col min="12292" max="12292" width="15" style="19" bestFit="1" customWidth="1"/>
    <col min="12293" max="12533" width="12.140625" style="19"/>
    <col min="12534" max="12534" width="6.85546875" style="19" customWidth="1"/>
    <col min="12535" max="12535" width="5" style="19" customWidth="1"/>
    <col min="12536" max="12536" width="6" style="19" customWidth="1"/>
    <col min="12537" max="12537" width="4.28515625" style="19" customWidth="1"/>
    <col min="12538" max="12538" width="6" style="19" customWidth="1"/>
    <col min="12539" max="12539" width="4.28515625" style="19" customWidth="1"/>
    <col min="12540" max="12540" width="6" style="19" customWidth="1"/>
    <col min="12541" max="12541" width="38.140625" style="19" customWidth="1"/>
    <col min="12542" max="12542" width="6.85546875" style="19" customWidth="1"/>
    <col min="12543" max="12543" width="22.140625" style="19" bestFit="1" customWidth="1"/>
    <col min="12544" max="12544" width="4.28515625" style="19" customWidth="1"/>
    <col min="12545" max="12545" width="22.140625" style="19" bestFit="1" customWidth="1"/>
    <col min="12546" max="12546" width="12.140625" style="19"/>
    <col min="12547" max="12547" width="13.28515625" style="19" bestFit="1" customWidth="1"/>
    <col min="12548" max="12548" width="15" style="19" bestFit="1" customWidth="1"/>
    <col min="12549" max="12789" width="12.140625" style="19"/>
    <col min="12790" max="12790" width="6.85546875" style="19" customWidth="1"/>
    <col min="12791" max="12791" width="5" style="19" customWidth="1"/>
    <col min="12792" max="12792" width="6" style="19" customWidth="1"/>
    <col min="12793" max="12793" width="4.28515625" style="19" customWidth="1"/>
    <col min="12794" max="12794" width="6" style="19" customWidth="1"/>
    <col min="12795" max="12795" width="4.28515625" style="19" customWidth="1"/>
    <col min="12796" max="12796" width="6" style="19" customWidth="1"/>
    <col min="12797" max="12797" width="38.140625" style="19" customWidth="1"/>
    <col min="12798" max="12798" width="6.85546875" style="19" customWidth="1"/>
    <col min="12799" max="12799" width="22.140625" style="19" bestFit="1" customWidth="1"/>
    <col min="12800" max="12800" width="4.28515625" style="19" customWidth="1"/>
    <col min="12801" max="12801" width="22.140625" style="19" bestFit="1" customWidth="1"/>
    <col min="12802" max="12802" width="12.140625" style="19"/>
    <col min="12803" max="12803" width="13.28515625" style="19" bestFit="1" customWidth="1"/>
    <col min="12804" max="12804" width="15" style="19" bestFit="1" customWidth="1"/>
    <col min="12805" max="13045" width="12.140625" style="19"/>
    <col min="13046" max="13046" width="6.85546875" style="19" customWidth="1"/>
    <col min="13047" max="13047" width="5" style="19" customWidth="1"/>
    <col min="13048" max="13048" width="6" style="19" customWidth="1"/>
    <col min="13049" max="13049" width="4.28515625" style="19" customWidth="1"/>
    <col min="13050" max="13050" width="6" style="19" customWidth="1"/>
    <col min="13051" max="13051" width="4.28515625" style="19" customWidth="1"/>
    <col min="13052" max="13052" width="6" style="19" customWidth="1"/>
    <col min="13053" max="13053" width="38.140625" style="19" customWidth="1"/>
    <col min="13054" max="13054" width="6.85546875" style="19" customWidth="1"/>
    <col min="13055" max="13055" width="22.140625" style="19" bestFit="1" customWidth="1"/>
    <col min="13056" max="13056" width="4.28515625" style="19" customWidth="1"/>
    <col min="13057" max="13057" width="22.140625" style="19" bestFit="1" customWidth="1"/>
    <col min="13058" max="13058" width="12.140625" style="19"/>
    <col min="13059" max="13059" width="13.28515625" style="19" bestFit="1" customWidth="1"/>
    <col min="13060" max="13060" width="15" style="19" bestFit="1" customWidth="1"/>
    <col min="13061" max="13301" width="12.140625" style="19"/>
    <col min="13302" max="13302" width="6.85546875" style="19" customWidth="1"/>
    <col min="13303" max="13303" width="5" style="19" customWidth="1"/>
    <col min="13304" max="13304" width="6" style="19" customWidth="1"/>
    <col min="13305" max="13305" width="4.28515625" style="19" customWidth="1"/>
    <col min="13306" max="13306" width="6" style="19" customWidth="1"/>
    <col min="13307" max="13307" width="4.28515625" style="19" customWidth="1"/>
    <col min="13308" max="13308" width="6" style="19" customWidth="1"/>
    <col min="13309" max="13309" width="38.140625" style="19" customWidth="1"/>
    <col min="13310" max="13310" width="6.85546875" style="19" customWidth="1"/>
    <col min="13311" max="13311" width="22.140625" style="19" bestFit="1" customWidth="1"/>
    <col min="13312" max="13312" width="4.28515625" style="19" customWidth="1"/>
    <col min="13313" max="13313" width="22.140625" style="19" bestFit="1" customWidth="1"/>
    <col min="13314" max="13314" width="12.140625" style="19"/>
    <col min="13315" max="13315" width="13.28515625" style="19" bestFit="1" customWidth="1"/>
    <col min="13316" max="13316" width="15" style="19" bestFit="1" customWidth="1"/>
    <col min="13317" max="13557" width="12.140625" style="19"/>
    <col min="13558" max="13558" width="6.85546875" style="19" customWidth="1"/>
    <col min="13559" max="13559" width="5" style="19" customWidth="1"/>
    <col min="13560" max="13560" width="6" style="19" customWidth="1"/>
    <col min="13561" max="13561" width="4.28515625" style="19" customWidth="1"/>
    <col min="13562" max="13562" width="6" style="19" customWidth="1"/>
    <col min="13563" max="13563" width="4.28515625" style="19" customWidth="1"/>
    <col min="13564" max="13564" width="6" style="19" customWidth="1"/>
    <col min="13565" max="13565" width="38.140625" style="19" customWidth="1"/>
    <col min="13566" max="13566" width="6.85546875" style="19" customWidth="1"/>
    <col min="13567" max="13567" width="22.140625" style="19" bestFit="1" customWidth="1"/>
    <col min="13568" max="13568" width="4.28515625" style="19" customWidth="1"/>
    <col min="13569" max="13569" width="22.140625" style="19" bestFit="1" customWidth="1"/>
    <col min="13570" max="13570" width="12.140625" style="19"/>
    <col min="13571" max="13571" width="13.28515625" style="19" bestFit="1" customWidth="1"/>
    <col min="13572" max="13572" width="15" style="19" bestFit="1" customWidth="1"/>
    <col min="13573" max="13813" width="12.140625" style="19"/>
    <col min="13814" max="13814" width="6.85546875" style="19" customWidth="1"/>
    <col min="13815" max="13815" width="5" style="19" customWidth="1"/>
    <col min="13816" max="13816" width="6" style="19" customWidth="1"/>
    <col min="13817" max="13817" width="4.28515625" style="19" customWidth="1"/>
    <col min="13818" max="13818" width="6" style="19" customWidth="1"/>
    <col min="13819" max="13819" width="4.28515625" style="19" customWidth="1"/>
    <col min="13820" max="13820" width="6" style="19" customWidth="1"/>
    <col min="13821" max="13821" width="38.140625" style="19" customWidth="1"/>
    <col min="13822" max="13822" width="6.85546875" style="19" customWidth="1"/>
    <col min="13823" max="13823" width="22.140625" style="19" bestFit="1" customWidth="1"/>
    <col min="13824" max="13824" width="4.28515625" style="19" customWidth="1"/>
    <col min="13825" max="13825" width="22.140625" style="19" bestFit="1" customWidth="1"/>
    <col min="13826" max="13826" width="12.140625" style="19"/>
    <col min="13827" max="13827" width="13.28515625" style="19" bestFit="1" customWidth="1"/>
    <col min="13828" max="13828" width="15" style="19" bestFit="1" customWidth="1"/>
    <col min="13829" max="14069" width="12.140625" style="19"/>
    <col min="14070" max="14070" width="6.85546875" style="19" customWidth="1"/>
    <col min="14071" max="14071" width="5" style="19" customWidth="1"/>
    <col min="14072" max="14072" width="6" style="19" customWidth="1"/>
    <col min="14073" max="14073" width="4.28515625" style="19" customWidth="1"/>
    <col min="14074" max="14074" width="6" style="19" customWidth="1"/>
    <col min="14075" max="14075" width="4.28515625" style="19" customWidth="1"/>
    <col min="14076" max="14076" width="6" style="19" customWidth="1"/>
    <col min="14077" max="14077" width="38.140625" style="19" customWidth="1"/>
    <col min="14078" max="14078" width="6.85546875" style="19" customWidth="1"/>
    <col min="14079" max="14079" width="22.140625" style="19" bestFit="1" customWidth="1"/>
    <col min="14080" max="14080" width="4.28515625" style="19" customWidth="1"/>
    <col min="14081" max="14081" width="22.140625" style="19" bestFit="1" customWidth="1"/>
    <col min="14082" max="14082" width="12.140625" style="19"/>
    <col min="14083" max="14083" width="13.28515625" style="19" bestFit="1" customWidth="1"/>
    <col min="14084" max="14084" width="15" style="19" bestFit="1" customWidth="1"/>
    <col min="14085" max="14325" width="12.140625" style="19"/>
    <col min="14326" max="14326" width="6.85546875" style="19" customWidth="1"/>
    <col min="14327" max="14327" width="5" style="19" customWidth="1"/>
    <col min="14328" max="14328" width="6" style="19" customWidth="1"/>
    <col min="14329" max="14329" width="4.28515625" style="19" customWidth="1"/>
    <col min="14330" max="14330" width="6" style="19" customWidth="1"/>
    <col min="14331" max="14331" width="4.28515625" style="19" customWidth="1"/>
    <col min="14332" max="14332" width="6" style="19" customWidth="1"/>
    <col min="14333" max="14333" width="38.140625" style="19" customWidth="1"/>
    <col min="14334" max="14334" width="6.85546875" style="19" customWidth="1"/>
    <col min="14335" max="14335" width="22.140625" style="19" bestFit="1" customWidth="1"/>
    <col min="14336" max="14336" width="4.28515625" style="19" customWidth="1"/>
    <col min="14337" max="14337" width="22.140625" style="19" bestFit="1" customWidth="1"/>
    <col min="14338" max="14338" width="12.140625" style="19"/>
    <col min="14339" max="14339" width="13.28515625" style="19" bestFit="1" customWidth="1"/>
    <col min="14340" max="14340" width="15" style="19" bestFit="1" customWidth="1"/>
    <col min="14341" max="14581" width="12.140625" style="19"/>
    <col min="14582" max="14582" width="6.85546875" style="19" customWidth="1"/>
    <col min="14583" max="14583" width="5" style="19" customWidth="1"/>
    <col min="14584" max="14584" width="6" style="19" customWidth="1"/>
    <col min="14585" max="14585" width="4.28515625" style="19" customWidth="1"/>
    <col min="14586" max="14586" width="6" style="19" customWidth="1"/>
    <col min="14587" max="14587" width="4.28515625" style="19" customWidth="1"/>
    <col min="14588" max="14588" width="6" style="19" customWidth="1"/>
    <col min="14589" max="14589" width="38.140625" style="19" customWidth="1"/>
    <col min="14590" max="14590" width="6.85546875" style="19" customWidth="1"/>
    <col min="14591" max="14591" width="22.140625" style="19" bestFit="1" customWidth="1"/>
    <col min="14592" max="14592" width="4.28515625" style="19" customWidth="1"/>
    <col min="14593" max="14593" width="22.140625" style="19" bestFit="1" customWidth="1"/>
    <col min="14594" max="14594" width="12.140625" style="19"/>
    <col min="14595" max="14595" width="13.28515625" style="19" bestFit="1" customWidth="1"/>
    <col min="14596" max="14596" width="15" style="19" bestFit="1" customWidth="1"/>
    <col min="14597" max="14837" width="12.140625" style="19"/>
    <col min="14838" max="14838" width="6.85546875" style="19" customWidth="1"/>
    <col min="14839" max="14839" width="5" style="19" customWidth="1"/>
    <col min="14840" max="14840" width="6" style="19" customWidth="1"/>
    <col min="14841" max="14841" width="4.28515625" style="19" customWidth="1"/>
    <col min="14842" max="14842" width="6" style="19" customWidth="1"/>
    <col min="14843" max="14843" width="4.28515625" style="19" customWidth="1"/>
    <col min="14844" max="14844" width="6" style="19" customWidth="1"/>
    <col min="14845" max="14845" width="38.140625" style="19" customWidth="1"/>
    <col min="14846" max="14846" width="6.85546875" style="19" customWidth="1"/>
    <col min="14847" max="14847" width="22.140625" style="19" bestFit="1" customWidth="1"/>
    <col min="14848" max="14848" width="4.28515625" style="19" customWidth="1"/>
    <col min="14849" max="14849" width="22.140625" style="19" bestFit="1" customWidth="1"/>
    <col min="14850" max="14850" width="12.140625" style="19"/>
    <col min="14851" max="14851" width="13.28515625" style="19" bestFit="1" customWidth="1"/>
    <col min="14852" max="14852" width="15" style="19" bestFit="1" customWidth="1"/>
    <col min="14853" max="15093" width="12.140625" style="19"/>
    <col min="15094" max="15094" width="6.85546875" style="19" customWidth="1"/>
    <col min="15095" max="15095" width="5" style="19" customWidth="1"/>
    <col min="15096" max="15096" width="6" style="19" customWidth="1"/>
    <col min="15097" max="15097" width="4.28515625" style="19" customWidth="1"/>
    <col min="15098" max="15098" width="6" style="19" customWidth="1"/>
    <col min="15099" max="15099" width="4.28515625" style="19" customWidth="1"/>
    <col min="15100" max="15100" width="6" style="19" customWidth="1"/>
    <col min="15101" max="15101" width="38.140625" style="19" customWidth="1"/>
    <col min="15102" max="15102" width="6.85546875" style="19" customWidth="1"/>
    <col min="15103" max="15103" width="22.140625" style="19" bestFit="1" customWidth="1"/>
    <col min="15104" max="15104" width="4.28515625" style="19" customWidth="1"/>
    <col min="15105" max="15105" width="22.140625" style="19" bestFit="1" customWidth="1"/>
    <col min="15106" max="15106" width="12.140625" style="19"/>
    <col min="15107" max="15107" width="13.28515625" style="19" bestFit="1" customWidth="1"/>
    <col min="15108" max="15108" width="15" style="19" bestFit="1" customWidth="1"/>
    <col min="15109" max="15349" width="12.140625" style="19"/>
    <col min="15350" max="15350" width="6.85546875" style="19" customWidth="1"/>
    <col min="15351" max="15351" width="5" style="19" customWidth="1"/>
    <col min="15352" max="15352" width="6" style="19" customWidth="1"/>
    <col min="15353" max="15353" width="4.28515625" style="19" customWidth="1"/>
    <col min="15354" max="15354" width="6" style="19" customWidth="1"/>
    <col min="15355" max="15355" width="4.28515625" style="19" customWidth="1"/>
    <col min="15356" max="15356" width="6" style="19" customWidth="1"/>
    <col min="15357" max="15357" width="38.140625" style="19" customWidth="1"/>
    <col min="15358" max="15358" width="6.85546875" style="19" customWidth="1"/>
    <col min="15359" max="15359" width="22.140625" style="19" bestFit="1" customWidth="1"/>
    <col min="15360" max="15360" width="4.28515625" style="19" customWidth="1"/>
    <col min="15361" max="15361" width="22.140625" style="19" bestFit="1" customWidth="1"/>
    <col min="15362" max="15362" width="12.140625" style="19"/>
    <col min="15363" max="15363" width="13.28515625" style="19" bestFit="1" customWidth="1"/>
    <col min="15364" max="15364" width="15" style="19" bestFit="1" customWidth="1"/>
    <col min="15365" max="15605" width="12.140625" style="19"/>
    <col min="15606" max="15606" width="6.85546875" style="19" customWidth="1"/>
    <col min="15607" max="15607" width="5" style="19" customWidth="1"/>
    <col min="15608" max="15608" width="6" style="19" customWidth="1"/>
    <col min="15609" max="15609" width="4.28515625" style="19" customWidth="1"/>
    <col min="15610" max="15610" width="6" style="19" customWidth="1"/>
    <col min="15611" max="15611" width="4.28515625" style="19" customWidth="1"/>
    <col min="15612" max="15612" width="6" style="19" customWidth="1"/>
    <col min="15613" max="15613" width="38.140625" style="19" customWidth="1"/>
    <col min="15614" max="15614" width="6.85546875" style="19" customWidth="1"/>
    <col min="15615" max="15615" width="22.140625" style="19" bestFit="1" customWidth="1"/>
    <col min="15616" max="15616" width="4.28515625" style="19" customWidth="1"/>
    <col min="15617" max="15617" width="22.140625" style="19" bestFit="1" customWidth="1"/>
    <col min="15618" max="15618" width="12.140625" style="19"/>
    <col min="15619" max="15619" width="13.28515625" style="19" bestFit="1" customWidth="1"/>
    <col min="15620" max="15620" width="15" style="19" bestFit="1" customWidth="1"/>
    <col min="15621" max="15861" width="12.140625" style="19"/>
    <col min="15862" max="15862" width="6.85546875" style="19" customWidth="1"/>
    <col min="15863" max="15863" width="5" style="19" customWidth="1"/>
    <col min="15864" max="15864" width="6" style="19" customWidth="1"/>
    <col min="15865" max="15865" width="4.28515625" style="19" customWidth="1"/>
    <col min="15866" max="15866" width="6" style="19" customWidth="1"/>
    <col min="15867" max="15867" width="4.28515625" style="19" customWidth="1"/>
    <col min="15868" max="15868" width="6" style="19" customWidth="1"/>
    <col min="15869" max="15869" width="38.140625" style="19" customWidth="1"/>
    <col min="15870" max="15870" width="6.85546875" style="19" customWidth="1"/>
    <col min="15871" max="15871" width="22.140625" style="19" bestFit="1" customWidth="1"/>
    <col min="15872" max="15872" width="4.28515625" style="19" customWidth="1"/>
    <col min="15873" max="15873" width="22.140625" style="19" bestFit="1" customWidth="1"/>
    <col min="15874" max="15874" width="12.140625" style="19"/>
    <col min="15875" max="15875" width="13.28515625" style="19" bestFit="1" customWidth="1"/>
    <col min="15876" max="15876" width="15" style="19" bestFit="1" customWidth="1"/>
    <col min="15877" max="16117" width="12.140625" style="19"/>
    <col min="16118" max="16118" width="6.85546875" style="19" customWidth="1"/>
    <col min="16119" max="16119" width="5" style="19" customWidth="1"/>
    <col min="16120" max="16120" width="6" style="19" customWidth="1"/>
    <col min="16121" max="16121" width="4.28515625" style="19" customWidth="1"/>
    <col min="16122" max="16122" width="6" style="19" customWidth="1"/>
    <col min="16123" max="16123" width="4.28515625" style="19" customWidth="1"/>
    <col min="16124" max="16124" width="6" style="19" customWidth="1"/>
    <col min="16125" max="16125" width="38.140625" style="19" customWidth="1"/>
    <col min="16126" max="16126" width="6.85546875" style="19" customWidth="1"/>
    <col min="16127" max="16127" width="22.140625" style="19" bestFit="1" customWidth="1"/>
    <col min="16128" max="16128" width="4.28515625" style="19" customWidth="1"/>
    <col min="16129" max="16129" width="22.140625" style="19" bestFit="1" customWidth="1"/>
    <col min="16130" max="16130" width="12.140625" style="19"/>
    <col min="16131" max="16131" width="13.28515625" style="19" bestFit="1" customWidth="1"/>
    <col min="16132" max="16132" width="15" style="19" bestFit="1" customWidth="1"/>
    <col min="16133" max="16384" width="12.140625" style="19"/>
  </cols>
  <sheetData>
    <row r="1" spans="1:4" x14ac:dyDescent="0.2">
      <c r="A1" s="22"/>
      <c r="B1" s="23"/>
      <c r="C1" s="22"/>
      <c r="D1" s="22"/>
    </row>
    <row r="2" spans="1:4" x14ac:dyDescent="0.2">
      <c r="A2" s="22"/>
      <c r="B2" s="23"/>
      <c r="C2" s="22"/>
      <c r="D2" s="22"/>
    </row>
    <row r="3" spans="1:4" ht="16.2" thickBot="1" x14ac:dyDescent="0.25">
      <c r="A3" s="22"/>
      <c r="B3" s="193" t="s">
        <v>208</v>
      </c>
      <c r="C3" s="195"/>
      <c r="D3" s="195"/>
    </row>
    <row r="4" spans="1:4" ht="12.6" thickBot="1" x14ac:dyDescent="0.25">
      <c r="A4" s="22"/>
      <c r="B4" s="463" t="s">
        <v>165</v>
      </c>
      <c r="C4" s="463"/>
      <c r="D4" s="463"/>
    </row>
    <row r="5" spans="1:4" x14ac:dyDescent="0.2">
      <c r="A5" s="22"/>
      <c r="B5" s="470"/>
      <c r="C5" s="25" t="s">
        <v>166</v>
      </c>
      <c r="D5" s="25" t="s">
        <v>63</v>
      </c>
    </row>
    <row r="6" spans="1:4" ht="10.8" thickBot="1" x14ac:dyDescent="0.25">
      <c r="A6" s="22"/>
      <c r="B6" s="471"/>
      <c r="C6" s="47" t="s">
        <v>43</v>
      </c>
      <c r="D6" s="47" t="s">
        <v>43</v>
      </c>
    </row>
    <row r="7" spans="1:4" x14ac:dyDescent="0.2">
      <c r="A7" s="22"/>
      <c r="B7" s="38" t="s">
        <v>95</v>
      </c>
      <c r="C7" s="34"/>
      <c r="D7" s="34"/>
    </row>
    <row r="8" spans="1:4" x14ac:dyDescent="0.2">
      <c r="A8" s="22"/>
      <c r="B8" s="40" t="s">
        <v>96</v>
      </c>
      <c r="C8" s="94"/>
      <c r="D8" s="94"/>
    </row>
    <row r="9" spans="1:4" x14ac:dyDescent="0.2">
      <c r="A9" s="22"/>
      <c r="B9" s="40" t="s">
        <v>97</v>
      </c>
      <c r="C9" s="95"/>
      <c r="D9" s="95"/>
    </row>
    <row r="10" spans="1:4" x14ac:dyDescent="0.2">
      <c r="A10" s="22"/>
      <c r="B10" s="40" t="s">
        <v>98</v>
      </c>
      <c r="C10" s="94"/>
      <c r="D10" s="94"/>
    </row>
    <row r="11" spans="1:4" x14ac:dyDescent="0.2">
      <c r="A11" s="22"/>
      <c r="B11" s="40" t="s">
        <v>99</v>
      </c>
      <c r="C11" s="95"/>
      <c r="D11" s="95"/>
    </row>
    <row r="12" spans="1:4" x14ac:dyDescent="0.2">
      <c r="A12" s="22"/>
      <c r="B12" s="40" t="s">
        <v>100</v>
      </c>
      <c r="C12" s="35"/>
      <c r="D12" s="35"/>
    </row>
    <row r="13" spans="1:4" x14ac:dyDescent="0.2">
      <c r="A13" s="22"/>
      <c r="B13" s="93" t="s">
        <v>101</v>
      </c>
      <c r="C13" s="96"/>
      <c r="D13" s="96"/>
    </row>
    <row r="14" spans="1:4" x14ac:dyDescent="0.2">
      <c r="A14" s="22"/>
      <c r="B14" s="93" t="s">
        <v>102</v>
      </c>
      <c r="C14" s="96"/>
      <c r="D14" s="96"/>
    </row>
    <row r="15" spans="1:4" x14ac:dyDescent="0.2">
      <c r="A15" s="22"/>
      <c r="B15" s="40" t="s">
        <v>53</v>
      </c>
      <c r="C15" s="100">
        <f>SUM(C13:C14)</f>
        <v>0</v>
      </c>
      <c r="D15" s="100">
        <f>SUM(D13:D14)</f>
        <v>0</v>
      </c>
    </row>
    <row r="16" spans="1:4" x14ac:dyDescent="0.2">
      <c r="A16" s="22"/>
      <c r="B16" s="40" t="s">
        <v>117</v>
      </c>
      <c r="C16" s="100">
        <f>+C8+C9+C10+C11+C15</f>
        <v>0</v>
      </c>
      <c r="D16" s="100">
        <f>+D8+D9+D10+D11+D15</f>
        <v>0</v>
      </c>
    </row>
    <row r="17" spans="1:4" x14ac:dyDescent="0.2">
      <c r="A17" s="22"/>
      <c r="B17" s="40" t="s">
        <v>118</v>
      </c>
      <c r="C17" s="147"/>
      <c r="D17" s="147"/>
    </row>
    <row r="18" spans="1:4" x14ac:dyDescent="0.2">
      <c r="A18" s="22"/>
      <c r="B18" s="40" t="s">
        <v>103</v>
      </c>
      <c r="C18" s="95"/>
      <c r="D18" s="95"/>
    </row>
    <row r="19" spans="1:4" x14ac:dyDescent="0.2">
      <c r="A19" s="22"/>
      <c r="B19" s="40" t="s">
        <v>104</v>
      </c>
      <c r="C19" s="94"/>
      <c r="D19" s="94"/>
    </row>
    <row r="20" spans="1:4" x14ac:dyDescent="0.2">
      <c r="A20" s="22"/>
      <c r="B20" s="40" t="s">
        <v>105</v>
      </c>
      <c r="C20" s="94"/>
      <c r="D20" s="94"/>
    </row>
    <row r="21" spans="1:4" x14ac:dyDescent="0.2">
      <c r="A21" s="22"/>
      <c r="B21" s="40" t="s">
        <v>106</v>
      </c>
      <c r="C21" s="36"/>
      <c r="D21" s="36"/>
    </row>
    <row r="22" spans="1:4" x14ac:dyDescent="0.2">
      <c r="A22" s="22"/>
      <c r="B22" s="93" t="s">
        <v>107</v>
      </c>
      <c r="C22" s="96"/>
      <c r="D22" s="96"/>
    </row>
    <row r="23" spans="1:4" x14ac:dyDescent="0.2">
      <c r="A23" s="22"/>
      <c r="B23" s="93" t="s">
        <v>108</v>
      </c>
      <c r="C23" s="96"/>
      <c r="D23" s="96"/>
    </row>
    <row r="24" spans="1:4" x14ac:dyDescent="0.2">
      <c r="A24" s="22"/>
      <c r="B24" s="93" t="s">
        <v>109</v>
      </c>
      <c r="C24" s="96"/>
      <c r="D24" s="96"/>
    </row>
    <row r="25" spans="1:4" x14ac:dyDescent="0.2">
      <c r="A25" s="22"/>
      <c r="B25" s="93" t="s">
        <v>110</v>
      </c>
      <c r="C25" s="96"/>
      <c r="D25" s="96"/>
    </row>
    <row r="26" spans="1:4" x14ac:dyDescent="0.2">
      <c r="A26" s="22"/>
      <c r="B26" s="93" t="s">
        <v>111</v>
      </c>
      <c r="C26" s="96"/>
      <c r="D26" s="96"/>
    </row>
    <row r="27" spans="1:4" x14ac:dyDescent="0.2">
      <c r="A27" s="22"/>
      <c r="B27" s="40" t="s">
        <v>54</v>
      </c>
      <c r="C27" s="100">
        <f>SUM(C22:C26)</f>
        <v>0</v>
      </c>
      <c r="D27" s="100">
        <f>SUM(D22:D26)</f>
        <v>0</v>
      </c>
    </row>
    <row r="28" spans="1:4" x14ac:dyDescent="0.2">
      <c r="A28" s="22"/>
      <c r="B28" s="40" t="s">
        <v>112</v>
      </c>
      <c r="C28" s="36"/>
      <c r="D28" s="36"/>
    </row>
    <row r="29" spans="1:4" x14ac:dyDescent="0.2">
      <c r="A29" s="22"/>
      <c r="B29" s="93" t="s">
        <v>113</v>
      </c>
      <c r="C29" s="98"/>
      <c r="D29" s="98"/>
    </row>
    <row r="30" spans="1:4" x14ac:dyDescent="0.2">
      <c r="A30" s="22"/>
      <c r="B30" s="93" t="s">
        <v>114</v>
      </c>
      <c r="C30" s="98"/>
      <c r="D30" s="98"/>
    </row>
    <row r="31" spans="1:4" x14ac:dyDescent="0.2">
      <c r="A31" s="22"/>
      <c r="B31" s="93" t="s">
        <v>115</v>
      </c>
      <c r="C31" s="98"/>
      <c r="D31" s="98"/>
    </row>
    <row r="32" spans="1:4" x14ac:dyDescent="0.2">
      <c r="A32" s="22"/>
      <c r="B32" s="93" t="s">
        <v>116</v>
      </c>
      <c r="C32" s="98"/>
      <c r="D32" s="98"/>
    </row>
    <row r="33" spans="1:4" x14ac:dyDescent="0.2">
      <c r="A33" s="22"/>
      <c r="B33" s="40" t="s">
        <v>55</v>
      </c>
      <c r="C33" s="100">
        <f>SUM(C29:C32)</f>
        <v>0</v>
      </c>
      <c r="D33" s="100">
        <f>SUM(D29:D32)</f>
        <v>0</v>
      </c>
    </row>
    <row r="34" spans="1:4" x14ac:dyDescent="0.2">
      <c r="A34" s="22"/>
      <c r="B34" s="40" t="s">
        <v>119</v>
      </c>
      <c r="C34" s="95"/>
      <c r="D34" s="95"/>
    </row>
    <row r="35" spans="1:4" x14ac:dyDescent="0.2">
      <c r="A35" s="22"/>
      <c r="B35" s="40" t="s">
        <v>120</v>
      </c>
      <c r="C35" s="95"/>
      <c r="D35" s="95"/>
    </row>
    <row r="36" spans="1:4" x14ac:dyDescent="0.2">
      <c r="A36" s="22"/>
      <c r="B36" s="40" t="s">
        <v>121</v>
      </c>
      <c r="C36" s="95"/>
      <c r="D36" s="95"/>
    </row>
    <row r="37" spans="1:4" x14ac:dyDescent="0.2">
      <c r="A37" s="22"/>
      <c r="B37" s="40" t="s">
        <v>183</v>
      </c>
      <c r="C37" s="95"/>
      <c r="D37" s="95"/>
    </row>
    <row r="38" spans="1:4" x14ac:dyDescent="0.2">
      <c r="A38" s="22"/>
      <c r="B38" s="40" t="s">
        <v>122</v>
      </c>
      <c r="C38" s="100">
        <f>+C18+C19+C20+C27+C33+C34+C35+C36+C37</f>
        <v>0</v>
      </c>
      <c r="D38" s="100">
        <f>+D18+D19+D20+D27+D33+D34+D35+D36+D37</f>
        <v>0</v>
      </c>
    </row>
    <row r="39" spans="1:4" x14ac:dyDescent="0.2">
      <c r="A39" s="22"/>
      <c r="B39" s="41" t="s">
        <v>56</v>
      </c>
      <c r="C39" s="101">
        <f>+C16-C38</f>
        <v>0</v>
      </c>
      <c r="D39" s="101">
        <f>+D16-D38</f>
        <v>0</v>
      </c>
    </row>
    <row r="40" spans="1:4" x14ac:dyDescent="0.2">
      <c r="A40" s="22"/>
      <c r="B40" s="40" t="s">
        <v>140</v>
      </c>
      <c r="C40" s="36"/>
      <c r="D40" s="36"/>
    </row>
    <row r="41" spans="1:4" x14ac:dyDescent="0.2">
      <c r="A41" s="22"/>
      <c r="B41" s="40" t="s">
        <v>123</v>
      </c>
      <c r="C41" s="36"/>
      <c r="D41" s="36"/>
    </row>
    <row r="42" spans="1:4" x14ac:dyDescent="0.2">
      <c r="A42" s="22"/>
      <c r="B42" s="93" t="s">
        <v>124</v>
      </c>
      <c r="C42" s="96"/>
      <c r="D42" s="96"/>
    </row>
    <row r="43" spans="1:4" x14ac:dyDescent="0.2">
      <c r="A43" s="22"/>
      <c r="B43" s="93" t="s">
        <v>125</v>
      </c>
      <c r="C43" s="96"/>
      <c r="D43" s="96"/>
    </row>
    <row r="44" spans="1:4" x14ac:dyDescent="0.2">
      <c r="A44" s="22"/>
      <c r="B44" s="93" t="s">
        <v>126</v>
      </c>
      <c r="C44" s="96"/>
      <c r="D44" s="96"/>
    </row>
    <row r="45" spans="1:4" x14ac:dyDescent="0.2">
      <c r="A45" s="22"/>
      <c r="B45" s="40" t="s">
        <v>57</v>
      </c>
      <c r="C45" s="100">
        <f>SUM(C42:C44)</f>
        <v>0</v>
      </c>
      <c r="D45" s="100">
        <f>SUM(D42:D44)</f>
        <v>0</v>
      </c>
    </row>
    <row r="46" spans="1:4" x14ac:dyDescent="0.2">
      <c r="A46" s="22"/>
      <c r="B46" s="40" t="s">
        <v>127</v>
      </c>
      <c r="C46" s="36"/>
      <c r="D46" s="36"/>
    </row>
    <row r="47" spans="1:4" x14ac:dyDescent="0.2">
      <c r="A47" s="22"/>
      <c r="B47" s="39" t="s">
        <v>128</v>
      </c>
      <c r="C47" s="36"/>
      <c r="D47" s="36"/>
    </row>
    <row r="48" spans="1:4" x14ac:dyDescent="0.2">
      <c r="A48" s="22"/>
      <c r="B48" s="93" t="s">
        <v>129</v>
      </c>
      <c r="C48" s="96"/>
      <c r="D48" s="96"/>
    </row>
    <row r="49" spans="1:4" x14ac:dyDescent="0.2">
      <c r="A49" s="22"/>
      <c r="B49" s="93" t="s">
        <v>130</v>
      </c>
      <c r="C49" s="96"/>
      <c r="D49" s="96"/>
    </row>
    <row r="50" spans="1:4" x14ac:dyDescent="0.2">
      <c r="A50" s="22"/>
      <c r="B50" s="93" t="s">
        <v>131</v>
      </c>
      <c r="C50" s="96"/>
      <c r="D50" s="96"/>
    </row>
    <row r="51" spans="1:4" x14ac:dyDescent="0.2">
      <c r="A51" s="22"/>
      <c r="B51" s="93" t="s">
        <v>132</v>
      </c>
      <c r="C51" s="96"/>
      <c r="D51" s="96"/>
    </row>
    <row r="52" spans="1:4" x14ac:dyDescent="0.2">
      <c r="A52" s="22"/>
      <c r="B52" s="39" t="s">
        <v>133</v>
      </c>
      <c r="C52" s="99"/>
      <c r="D52" s="99"/>
    </row>
    <row r="53" spans="1:4" x14ac:dyDescent="0.2">
      <c r="A53" s="22"/>
      <c r="B53" s="39" t="s">
        <v>134</v>
      </c>
      <c r="C53" s="99"/>
      <c r="D53" s="99"/>
    </row>
    <row r="54" spans="1:4" x14ac:dyDescent="0.2">
      <c r="A54" s="22"/>
      <c r="B54" s="39" t="s">
        <v>135</v>
      </c>
      <c r="C54" s="37"/>
      <c r="D54" s="37"/>
    </row>
    <row r="55" spans="1:4" x14ac:dyDescent="0.2">
      <c r="A55" s="22"/>
      <c r="B55" s="93" t="s">
        <v>136</v>
      </c>
      <c r="C55" s="98"/>
      <c r="D55" s="98"/>
    </row>
    <row r="56" spans="1:4" x14ac:dyDescent="0.2">
      <c r="A56" s="22"/>
      <c r="B56" s="93" t="s">
        <v>137</v>
      </c>
      <c r="C56" s="98"/>
      <c r="D56" s="98"/>
    </row>
    <row r="57" spans="1:4" x14ac:dyDescent="0.2">
      <c r="A57" s="22"/>
      <c r="B57" s="93" t="s">
        <v>138</v>
      </c>
      <c r="C57" s="98"/>
      <c r="D57" s="98"/>
    </row>
    <row r="58" spans="1:4" x14ac:dyDescent="0.2">
      <c r="A58" s="22"/>
      <c r="B58" s="93" t="s">
        <v>139</v>
      </c>
      <c r="C58" s="96"/>
      <c r="D58" s="96"/>
    </row>
    <row r="59" spans="1:4" x14ac:dyDescent="0.2">
      <c r="A59" s="22"/>
      <c r="B59" s="40" t="s">
        <v>58</v>
      </c>
      <c r="C59" s="100">
        <f>SUM(C48:C58)</f>
        <v>0</v>
      </c>
      <c r="D59" s="100">
        <f>SUM(D48:D58)</f>
        <v>0</v>
      </c>
    </row>
    <row r="60" spans="1:4" x14ac:dyDescent="0.2">
      <c r="A60" s="22"/>
      <c r="B60" s="40" t="s">
        <v>141</v>
      </c>
      <c r="C60" s="36"/>
      <c r="D60" s="36"/>
    </row>
    <row r="61" spans="1:4" x14ac:dyDescent="0.2">
      <c r="A61" s="22"/>
      <c r="B61" s="39" t="s">
        <v>142</v>
      </c>
      <c r="C61" s="97"/>
      <c r="D61" s="97"/>
    </row>
    <row r="62" spans="1:4" x14ac:dyDescent="0.2">
      <c r="A62" s="22"/>
      <c r="B62" s="39" t="s">
        <v>143</v>
      </c>
      <c r="C62" s="97"/>
      <c r="D62" s="97"/>
    </row>
    <row r="63" spans="1:4" x14ac:dyDescent="0.2">
      <c r="A63" s="22"/>
      <c r="B63" s="39" t="s">
        <v>144</v>
      </c>
      <c r="C63" s="97"/>
      <c r="D63" s="97"/>
    </row>
    <row r="64" spans="1:4" x14ac:dyDescent="0.2">
      <c r="A64" s="22"/>
      <c r="B64" s="39" t="s">
        <v>145</v>
      </c>
      <c r="C64" s="97"/>
      <c r="D64" s="97"/>
    </row>
    <row r="65" spans="1:4" x14ac:dyDescent="0.2">
      <c r="A65" s="22"/>
      <c r="B65" s="40" t="s">
        <v>59</v>
      </c>
      <c r="C65" s="100">
        <f>SUM(C61:C64)</f>
        <v>0</v>
      </c>
      <c r="D65" s="100">
        <f>SUM(D61:D64)</f>
        <v>0</v>
      </c>
    </row>
    <row r="66" spans="1:4" x14ac:dyDescent="0.2">
      <c r="A66" s="22"/>
      <c r="B66" s="42" t="s">
        <v>146</v>
      </c>
      <c r="C66" s="101">
        <f>+C45+C59-C65</f>
        <v>0</v>
      </c>
      <c r="D66" s="101">
        <f>+D45+D59-D65</f>
        <v>0</v>
      </c>
    </row>
    <row r="67" spans="1:4" x14ac:dyDescent="0.2">
      <c r="A67" s="22"/>
      <c r="B67" s="42" t="s">
        <v>147</v>
      </c>
      <c r="C67" s="36"/>
      <c r="D67" s="36"/>
    </row>
    <row r="68" spans="1:4" x14ac:dyDescent="0.2">
      <c r="A68" s="22"/>
      <c r="B68" s="40" t="s">
        <v>148</v>
      </c>
      <c r="C68" s="36"/>
      <c r="D68" s="36"/>
    </row>
    <row r="69" spans="1:4" x14ac:dyDescent="0.2">
      <c r="A69" s="22"/>
      <c r="B69" s="39" t="s">
        <v>149</v>
      </c>
      <c r="C69" s="97"/>
      <c r="D69" s="97"/>
    </row>
    <row r="70" spans="1:4" x14ac:dyDescent="0.2">
      <c r="A70" s="22"/>
      <c r="B70" s="39" t="s">
        <v>150</v>
      </c>
      <c r="C70" s="99"/>
      <c r="D70" s="99"/>
    </row>
    <row r="71" spans="1:4" x14ac:dyDescent="0.2">
      <c r="A71" s="22"/>
      <c r="B71" s="39" t="s">
        <v>151</v>
      </c>
      <c r="C71" s="99"/>
      <c r="D71" s="99"/>
    </row>
    <row r="72" spans="1:4" x14ac:dyDescent="0.2">
      <c r="A72" s="22"/>
      <c r="B72" s="43" t="s">
        <v>60</v>
      </c>
      <c r="C72" s="100">
        <f>SUM(C69:C71)</f>
        <v>0</v>
      </c>
      <c r="D72" s="100">
        <f>SUM(D69:D71)</f>
        <v>0</v>
      </c>
    </row>
    <row r="73" spans="1:4" x14ac:dyDescent="0.2">
      <c r="A73" s="22"/>
      <c r="B73" s="40" t="s">
        <v>152</v>
      </c>
      <c r="C73" s="35"/>
      <c r="D73" s="35"/>
    </row>
    <row r="74" spans="1:4" x14ac:dyDescent="0.2">
      <c r="A74" s="22"/>
      <c r="B74" s="39" t="s">
        <v>149</v>
      </c>
      <c r="C74" s="97"/>
      <c r="D74" s="97"/>
    </row>
    <row r="75" spans="1:4" x14ac:dyDescent="0.2">
      <c r="A75" s="22"/>
      <c r="B75" s="39" t="s">
        <v>150</v>
      </c>
      <c r="C75" s="99"/>
      <c r="D75" s="99"/>
    </row>
    <row r="76" spans="1:4" x14ac:dyDescent="0.2">
      <c r="A76" s="22"/>
      <c r="B76" s="39" t="s">
        <v>151</v>
      </c>
      <c r="C76" s="99"/>
      <c r="D76" s="99"/>
    </row>
    <row r="77" spans="1:4" x14ac:dyDescent="0.2">
      <c r="A77" s="22"/>
      <c r="B77" s="43" t="s">
        <v>61</v>
      </c>
      <c r="C77" s="100">
        <f>SUM(C74:C76)</f>
        <v>0</v>
      </c>
      <c r="D77" s="100">
        <f>SUM(D74:D76)</f>
        <v>0</v>
      </c>
    </row>
    <row r="78" spans="1:4" x14ac:dyDescent="0.2">
      <c r="A78" s="22"/>
      <c r="B78" s="42" t="s">
        <v>153</v>
      </c>
      <c r="C78" s="101">
        <f>C72-C77</f>
        <v>0</v>
      </c>
      <c r="D78" s="101">
        <f>D72-D77</f>
        <v>0</v>
      </c>
    </row>
    <row r="79" spans="1:4" ht="13.8" x14ac:dyDescent="0.2">
      <c r="B79" s="44" t="s">
        <v>62</v>
      </c>
      <c r="C79" s="102">
        <f>+C39+C66+C78</f>
        <v>0</v>
      </c>
      <c r="D79" s="102">
        <f>+D39+D66+D78</f>
        <v>0</v>
      </c>
    </row>
    <row r="80" spans="1:4" x14ac:dyDescent="0.2">
      <c r="B80" s="40" t="s">
        <v>154</v>
      </c>
      <c r="C80" s="94"/>
      <c r="D80" s="94"/>
    </row>
    <row r="81" spans="1:4" ht="14.4" thickBot="1" x14ac:dyDescent="0.25">
      <c r="A81" s="22"/>
      <c r="B81" s="45" t="s">
        <v>155</v>
      </c>
      <c r="C81" s="103">
        <f>+C79-C80</f>
        <v>0</v>
      </c>
      <c r="D81" s="103">
        <f>+D79-D80</f>
        <v>0</v>
      </c>
    </row>
    <row r="82" spans="1:4" ht="33" customHeight="1" x14ac:dyDescent="0.2">
      <c r="A82" s="22"/>
      <c r="B82" s="472" t="s">
        <v>184</v>
      </c>
      <c r="C82" s="472"/>
      <c r="D82" s="146"/>
    </row>
    <row r="83" spans="1:4" x14ac:dyDescent="0.2">
      <c r="A83" s="22"/>
      <c r="B83" s="148"/>
      <c r="C83" s="149"/>
      <c r="D83" s="150"/>
    </row>
  </sheetData>
  <sheetProtection algorithmName="SHA-512" hashValue="8KVI30+1vusJ9i8Y+IJ17ig1JWltlXVgVmiQiaf3dShtlBpl+KCqiI3igLFJJG8NNwbJWxuJqG+SD1tqHjPnCQ==" saltValue="FjVtFy1akYrZovzfnu8zBA==" spinCount="100000" sheet="1" objects="1" scenarios="1"/>
  <mergeCells count="3">
    <mergeCell ref="B4:D4"/>
    <mergeCell ref="B5:B6"/>
    <mergeCell ref="B82:C82"/>
  </mergeCells>
  <conditionalFormatting sqref="D82">
    <cfRule type="containsText" dxfId="108" priority="1" operator="containsText" text="OK predisposto">
      <formula>NOT(ISERROR(SEARCH("OK predisposto",D82)))</formula>
    </cfRule>
    <cfRule type="containsText" dxfId="107" priority="2" operator="containsText" text="Da predisporre">
      <formula>NOT(ISERROR(SEARCH("Da predisporre",D82)))</formula>
    </cfRule>
  </conditionalFormatting>
  <printOptions horizontalCentered="1" verticalCentered="1"/>
  <pageMargins left="0.19685039370078741" right="0.19685039370078741" top="0.19685039370078741" bottom="0.19685039370078741" header="0.51181102362204722" footer="0.59055118110236227"/>
  <pageSetup paperSize="9" scale="75" firstPageNumber="3" orientation="portrait" useFirstPageNumber="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quot;OK predisposto&quot; dopo aver riportato i valori in tabella.">
          <x14:formula1>
            <xm:f>Elenco!$T$6</xm:f>
          </x14:formula1>
          <xm:sqref>D82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E28"/>
  <sheetViews>
    <sheetView showGridLines="0" view="pageBreakPreview" zoomScaleNormal="100" zoomScaleSheetLayoutView="100" workbookViewId="0">
      <selection activeCell="E5" sqref="E5"/>
    </sheetView>
  </sheetViews>
  <sheetFormatPr defaultRowHeight="10.199999999999999" x14ac:dyDescent="0.2"/>
  <cols>
    <col min="2" max="2" width="62.140625" customWidth="1"/>
    <col min="3" max="3" width="14.28515625" customWidth="1"/>
    <col min="4" max="4" width="43.28515625" customWidth="1"/>
    <col min="5" max="5" width="14.28515625" customWidth="1"/>
    <col min="7" max="7" width="12.140625" customWidth="1"/>
    <col min="8" max="8" width="13.28515625" customWidth="1"/>
  </cols>
  <sheetData>
    <row r="2" spans="2:5" ht="18" thickBot="1" x14ac:dyDescent="0.35">
      <c r="B2" s="473" t="s">
        <v>232</v>
      </c>
      <c r="C2" s="473"/>
      <c r="D2" s="473"/>
      <c r="E2" s="473"/>
    </row>
    <row r="3" spans="2:5" ht="43.35" customHeight="1" x14ac:dyDescent="0.2">
      <c r="B3" s="478" t="s">
        <v>32</v>
      </c>
      <c r="C3" s="175" t="s">
        <v>33</v>
      </c>
      <c r="D3" s="480" t="s">
        <v>34</v>
      </c>
      <c r="E3" s="16" t="s">
        <v>33</v>
      </c>
    </row>
    <row r="4" spans="2:5" ht="10.8" thickBot="1" x14ac:dyDescent="0.25">
      <c r="B4" s="479"/>
      <c r="C4" s="176" t="s">
        <v>6</v>
      </c>
      <c r="D4" s="481"/>
      <c r="E4" s="17" t="s">
        <v>6</v>
      </c>
    </row>
    <row r="5" spans="2:5" ht="12" customHeight="1" x14ac:dyDescent="0.2">
      <c r="B5" s="49" t="s">
        <v>35</v>
      </c>
      <c r="C5" s="109">
        <f>'1-Impresa_2'!H12</f>
        <v>0</v>
      </c>
      <c r="D5" s="49" t="s">
        <v>240</v>
      </c>
      <c r="E5" s="107"/>
    </row>
    <row r="6" spans="2:5" ht="12" customHeight="1" x14ac:dyDescent="0.2">
      <c r="B6" s="476" t="s">
        <v>42</v>
      </c>
      <c r="C6" s="477">
        <f>+'1-Impresa_2'!I12</f>
        <v>0</v>
      </c>
      <c r="D6" s="476" t="s">
        <v>36</v>
      </c>
      <c r="E6" s="477" t="str">
        <f>'1-Impresa_2'!K72</f>
        <v/>
      </c>
    </row>
    <row r="7" spans="2:5" ht="12" customHeight="1" x14ac:dyDescent="0.2">
      <c r="B7" s="476"/>
      <c r="C7" s="477"/>
      <c r="D7" s="476"/>
      <c r="E7" s="477"/>
    </row>
    <row r="8" spans="2:5" ht="12" customHeight="1" x14ac:dyDescent="0.2">
      <c r="B8" s="199" t="s">
        <v>241</v>
      </c>
      <c r="C8" s="111"/>
      <c r="D8" s="174" t="s">
        <v>37</v>
      </c>
      <c r="E8" s="111"/>
    </row>
    <row r="9" spans="2:5" ht="12" customHeight="1" x14ac:dyDescent="0.2">
      <c r="B9" s="272"/>
      <c r="C9" s="111"/>
      <c r="D9" s="174" t="s">
        <v>38</v>
      </c>
      <c r="E9" s="111"/>
    </row>
    <row r="10" spans="2:5" ht="12" customHeight="1" x14ac:dyDescent="0.2">
      <c r="B10" s="104"/>
      <c r="C10" s="111"/>
      <c r="D10" s="104" t="s">
        <v>39</v>
      </c>
      <c r="E10" s="111"/>
    </row>
    <row r="11" spans="2:5" ht="12" customHeight="1" thickBot="1" x14ac:dyDescent="0.25">
      <c r="B11" s="105"/>
      <c r="C11" s="106"/>
      <c r="D11" s="105" t="s">
        <v>39</v>
      </c>
      <c r="E11" s="106"/>
    </row>
    <row r="12" spans="2:5" ht="12" customHeight="1" thickBot="1" x14ac:dyDescent="0.25">
      <c r="B12" s="15" t="s">
        <v>40</v>
      </c>
      <c r="C12" s="108">
        <f>SUM(C5:C11)</f>
        <v>0</v>
      </c>
      <c r="D12" s="15" t="s">
        <v>41</v>
      </c>
      <c r="E12" s="108">
        <f>SUM(E5:E11)</f>
        <v>0</v>
      </c>
    </row>
    <row r="13" spans="2:5" ht="30" customHeight="1" thickBot="1" x14ac:dyDescent="0.25">
      <c r="B13" s="474" t="s">
        <v>242</v>
      </c>
      <c r="C13" s="475"/>
      <c r="D13" s="475"/>
      <c r="E13" s="475"/>
    </row>
    <row r="14" spans="2:5" ht="10.8" thickBot="1" x14ac:dyDescent="0.25">
      <c r="B14" s="110" t="str">
        <f>IF(AND(C12&gt;0,E12&gt;0,E5&gt;0,C8&lt;&gt;"",(C12&lt;=E12)),"OK","CHECK")</f>
        <v>CHECK</v>
      </c>
      <c r="C14" s="46"/>
      <c r="D14" s="46"/>
      <c r="E14" s="46"/>
    </row>
    <row r="15" spans="2:5" x14ac:dyDescent="0.2">
      <c r="B15" s="46"/>
      <c r="C15" s="46"/>
      <c r="D15" s="46"/>
      <c r="E15" s="46"/>
    </row>
    <row r="16" spans="2:5" x14ac:dyDescent="0.2">
      <c r="B16" s="46"/>
      <c r="C16" s="46"/>
      <c r="D16" s="46"/>
      <c r="E16" s="46"/>
    </row>
    <row r="17" spans="2:5" x14ac:dyDescent="0.2">
      <c r="B17" s="46"/>
      <c r="C17" s="46"/>
      <c r="D17" s="46"/>
      <c r="E17" s="46"/>
    </row>
    <row r="18" spans="2:5" ht="10.8" thickBot="1" x14ac:dyDescent="0.25">
      <c r="B18" s="46"/>
      <c r="C18" s="46"/>
      <c r="D18" s="46"/>
      <c r="E18" s="46"/>
    </row>
    <row r="19" spans="2:5" ht="90" customHeight="1" x14ac:dyDescent="0.2">
      <c r="B19" s="482" t="s">
        <v>167</v>
      </c>
      <c r="C19" s="483"/>
      <c r="D19" s="483"/>
      <c r="E19" s="484"/>
    </row>
    <row r="20" spans="2:5" x14ac:dyDescent="0.2">
      <c r="B20" s="344"/>
      <c r="C20" s="272"/>
      <c r="D20" s="272"/>
      <c r="E20" s="345"/>
    </row>
    <row r="21" spans="2:5" x14ac:dyDescent="0.2">
      <c r="B21" s="485" t="s">
        <v>274</v>
      </c>
      <c r="C21" s="486"/>
      <c r="D21" s="486"/>
      <c r="E21" s="345"/>
    </row>
    <row r="22" spans="2:5" x14ac:dyDescent="0.2">
      <c r="B22" s="487"/>
      <c r="C22" s="488"/>
      <c r="D22" s="488"/>
      <c r="E22" s="345"/>
    </row>
    <row r="23" spans="2:5" x14ac:dyDescent="0.2">
      <c r="B23" s="344"/>
      <c r="C23" s="272"/>
      <c r="D23" s="272"/>
      <c r="E23" s="345"/>
    </row>
    <row r="24" spans="2:5" x14ac:dyDescent="0.2">
      <c r="B24" s="344"/>
      <c r="C24" s="272"/>
      <c r="D24" s="272"/>
      <c r="E24" s="345"/>
    </row>
    <row r="25" spans="2:5" ht="12" x14ac:dyDescent="0.2">
      <c r="B25" s="485" t="s">
        <v>273</v>
      </c>
      <c r="C25" s="486"/>
      <c r="D25" s="486"/>
      <c r="E25" s="345"/>
    </row>
    <row r="26" spans="2:5" ht="10.8" thickBot="1" x14ac:dyDescent="0.25">
      <c r="B26" s="346"/>
      <c r="C26" s="347"/>
      <c r="D26" s="347"/>
      <c r="E26" s="348"/>
    </row>
    <row r="27" spans="2:5" ht="10.8" thickBot="1" x14ac:dyDescent="0.25">
      <c r="B27" s="46"/>
      <c r="C27" s="46"/>
      <c r="D27" s="46"/>
      <c r="E27" s="46"/>
    </row>
    <row r="28" spans="2:5" ht="25.5" customHeight="1" x14ac:dyDescent="0.2">
      <c r="B28" s="474" t="s">
        <v>168</v>
      </c>
      <c r="C28" s="474"/>
      <c r="D28" s="474"/>
      <c r="E28" s="474"/>
    </row>
  </sheetData>
  <sheetProtection algorithmName="SHA-512" hashValue="2/73uHqZ4Q1y4Nq8DzoJbzi7Dk0bsIy74QHipL6jRBbYgGHGaPgujdq4y2SWOQG4k5r0EfVBe3VLHRujlIXhzQ==" saltValue="gKQSnhCkBe5t1iuPMvCvOQ==" spinCount="100000" sheet="1" objects="1" scenarios="1"/>
  <mergeCells count="13">
    <mergeCell ref="B13:E13"/>
    <mergeCell ref="B19:E19"/>
    <mergeCell ref="B28:E28"/>
    <mergeCell ref="B2:E2"/>
    <mergeCell ref="B3:B4"/>
    <mergeCell ref="D3:D4"/>
    <mergeCell ref="B6:B7"/>
    <mergeCell ref="C6:C7"/>
    <mergeCell ref="D6:D7"/>
    <mergeCell ref="E6:E7"/>
    <mergeCell ref="B21:D21"/>
    <mergeCell ref="B22:D22"/>
    <mergeCell ref="B25:D25"/>
  </mergeCells>
  <conditionalFormatting sqref="B14">
    <cfRule type="containsText" dxfId="106" priority="1" operator="containsText" text="CHECK">
      <formula>NOT(ISERROR(SEARCH("CHECK",B14)))</formula>
    </cfRule>
    <cfRule type="containsText" dxfId="105" priority="2" operator="containsText" text="OK">
      <formula>NOT(ISERROR(SEARCH("OK",B14)))</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N73"/>
  <sheetViews>
    <sheetView showGridLines="0" view="pageBreakPreview" zoomScale="80" zoomScaleNormal="80" zoomScaleSheetLayoutView="80" workbookViewId="0">
      <selection activeCell="H43" sqref="H43"/>
    </sheetView>
  </sheetViews>
  <sheetFormatPr defaultRowHeight="10.199999999999999" x14ac:dyDescent="0.2"/>
  <cols>
    <col min="2" max="2" width="70.85546875" customWidth="1"/>
    <col min="3" max="3" width="16.85546875" customWidth="1"/>
    <col min="4" max="4" width="16.28515625" customWidth="1"/>
    <col min="5" max="5" width="64.140625" customWidth="1"/>
    <col min="6" max="7" width="14.85546875" customWidth="1"/>
    <col min="8" max="12" width="18.85546875" customWidth="1"/>
  </cols>
  <sheetData>
    <row r="1" spans="2:14" ht="18" x14ac:dyDescent="0.2">
      <c r="B1" s="184"/>
      <c r="C1" s="142"/>
      <c r="D1" s="142"/>
      <c r="E1" s="142"/>
      <c r="F1" s="142"/>
      <c r="G1" s="142"/>
      <c r="H1" s="142"/>
      <c r="I1" s="142"/>
      <c r="J1" s="142"/>
      <c r="K1" s="142"/>
      <c r="L1" s="142"/>
    </row>
    <row r="2" spans="2:14" x14ac:dyDescent="0.2">
      <c r="B2" s="142"/>
      <c r="C2" s="142"/>
      <c r="D2" s="142"/>
      <c r="E2" s="142"/>
      <c r="F2" s="142"/>
      <c r="G2" s="142"/>
      <c r="H2" s="142"/>
      <c r="I2" s="142"/>
      <c r="J2" s="142"/>
      <c r="K2" s="142"/>
      <c r="L2" s="142"/>
    </row>
    <row r="3" spans="2:14" ht="15" customHeight="1" x14ac:dyDescent="0.2">
      <c r="B3" s="385" t="s">
        <v>222</v>
      </c>
      <c r="C3" s="385"/>
      <c r="D3" s="385"/>
      <c r="E3" s="385"/>
      <c r="F3" s="385"/>
      <c r="G3" s="385"/>
      <c r="H3" s="142"/>
      <c r="I3" s="142"/>
      <c r="J3" s="142"/>
      <c r="K3" s="142"/>
      <c r="L3" s="142"/>
    </row>
    <row r="4" spans="2:14" ht="42.75" customHeight="1" thickBot="1" x14ac:dyDescent="0.25">
      <c r="B4" s="185" t="s">
        <v>223</v>
      </c>
      <c r="C4" s="386"/>
      <c r="D4" s="386"/>
      <c r="E4" s="386"/>
      <c r="F4" s="386"/>
      <c r="G4" s="386"/>
      <c r="H4" s="142"/>
      <c r="I4" s="142"/>
      <c r="J4" s="142"/>
      <c r="K4" s="142"/>
      <c r="L4" s="142"/>
    </row>
    <row r="5" spans="2:14" x14ac:dyDescent="0.2">
      <c r="B5" s="387" t="s">
        <v>224</v>
      </c>
      <c r="C5" s="390" t="s">
        <v>225</v>
      </c>
      <c r="D5" s="393" t="s">
        <v>214</v>
      </c>
      <c r="E5" s="396" t="s">
        <v>226</v>
      </c>
      <c r="F5" s="398" t="s">
        <v>9</v>
      </c>
      <c r="G5" s="399"/>
      <c r="H5" s="142"/>
      <c r="I5" s="142"/>
      <c r="J5" s="142"/>
      <c r="K5" s="142"/>
      <c r="L5" s="142"/>
    </row>
    <row r="6" spans="2:14" ht="48.75" customHeight="1" thickBot="1" x14ac:dyDescent="0.25">
      <c r="B6" s="388"/>
      <c r="C6" s="391"/>
      <c r="D6" s="394"/>
      <c r="E6" s="397"/>
      <c r="F6" s="400"/>
      <c r="G6" s="401"/>
      <c r="H6" s="142"/>
      <c r="I6" s="142"/>
      <c r="J6" s="142"/>
      <c r="K6" s="142"/>
      <c r="L6" s="142"/>
    </row>
    <row r="7" spans="2:14" ht="27.75" customHeight="1" thickBot="1" x14ac:dyDescent="0.25">
      <c r="B7" s="389"/>
      <c r="C7" s="392"/>
      <c r="D7" s="395"/>
      <c r="E7" s="186" t="s">
        <v>227</v>
      </c>
      <c r="F7" s="402"/>
      <c r="G7" s="403"/>
      <c r="H7" s="142"/>
      <c r="I7" s="142"/>
      <c r="J7" s="142"/>
      <c r="K7" s="142"/>
      <c r="L7" s="142"/>
    </row>
    <row r="8" spans="2:14" ht="50.1" customHeight="1" thickBot="1" x14ac:dyDescent="0.25">
      <c r="B8" s="187"/>
      <c r="C8" s="190" t="s">
        <v>228</v>
      </c>
      <c r="D8" s="188" t="str">
        <f>IF(E8="","",IF(E8=Elenco!C6,Elenco!B6,IF(E8=Elenco!C7,Elenco!B7,IF(E8=Elenco!C8,Elenco!B8,IF(E8=Elenco!C9,Elenco!B9,IF(E8=Elenco!C10,Elenco!B10,IF(E8=Elenco!C11,Elenco!B11,IF(E8=Elenco!C12,Elenco!B12,IF(E8=Elenco!C13,Elenco!B13,IF(E8=Elenco!C14,Elenco!B14))))))))))</f>
        <v/>
      </c>
      <c r="E8" s="189"/>
      <c r="F8" s="404" t="str">
        <f>IF(OR(B8="",E8=""),"Compilare le celle bianche","OK")</f>
        <v>Compilare le celle bianche</v>
      </c>
      <c r="G8" s="405"/>
      <c r="H8" s="142"/>
      <c r="I8" s="142"/>
      <c r="J8" s="142"/>
      <c r="K8" s="142"/>
      <c r="L8" s="142"/>
    </row>
    <row r="9" spans="2:14" ht="12" x14ac:dyDescent="0.2">
      <c r="B9" s="191"/>
      <c r="C9" s="191"/>
      <c r="D9" s="191"/>
      <c r="E9" s="191"/>
      <c r="F9" s="191"/>
      <c r="G9" s="191"/>
      <c r="H9" s="191"/>
      <c r="I9" s="191"/>
      <c r="J9" s="191"/>
      <c r="K9" s="191"/>
      <c r="L9" s="191"/>
    </row>
    <row r="10" spans="2:14" ht="16.2" thickBot="1" x14ac:dyDescent="0.25">
      <c r="B10" s="369" t="s">
        <v>186</v>
      </c>
      <c r="C10" s="369"/>
      <c r="D10" s="369"/>
      <c r="E10" s="369"/>
      <c r="F10" s="369"/>
      <c r="G10" s="369"/>
      <c r="H10" s="369"/>
      <c r="I10" s="369"/>
      <c r="J10" s="369"/>
      <c r="K10" s="369"/>
      <c r="L10" s="369"/>
    </row>
    <row r="11" spans="2:14" ht="63.75" customHeight="1" thickBot="1" x14ac:dyDescent="0.25">
      <c r="B11" s="139" t="s">
        <v>4</v>
      </c>
      <c r="C11" s="492" t="s">
        <v>0</v>
      </c>
      <c r="D11" s="493"/>
      <c r="E11" s="493"/>
      <c r="F11" s="493"/>
      <c r="G11" s="494"/>
      <c r="H11" s="271" t="s">
        <v>1</v>
      </c>
      <c r="I11" s="140" t="s">
        <v>272</v>
      </c>
      <c r="J11" s="141" t="s">
        <v>2</v>
      </c>
      <c r="K11" s="141" t="s">
        <v>205</v>
      </c>
      <c r="L11" s="141" t="s">
        <v>12</v>
      </c>
    </row>
    <row r="12" spans="2:14" ht="62.25" customHeight="1" thickBot="1" x14ac:dyDescent="0.25">
      <c r="B12" s="113" t="s">
        <v>5</v>
      </c>
      <c r="C12" s="489"/>
      <c r="D12" s="490"/>
      <c r="E12" s="490"/>
      <c r="F12" s="490"/>
      <c r="G12" s="491"/>
      <c r="H12" s="114">
        <f>H13+H36+H42+H48+H54+H56</f>
        <v>0</v>
      </c>
      <c r="I12" s="115">
        <f>I13+I36+I42+I48+I54+I56</f>
        <v>0</v>
      </c>
      <c r="J12" s="116">
        <f>SUM(H12:I12)</f>
        <v>0</v>
      </c>
      <c r="K12" s="61"/>
      <c r="L12" s="62" t="str">
        <f>IF(H12=0,"",IF(F8&lt;&gt;"OK","Compilare correttamente Tab. 1",IF(OR(L14&lt;&gt;"OK",L54&lt;&gt;"OK",L63&lt;&gt;"OK"),"Rivedere importi spesa ammissibile","OK")))</f>
        <v/>
      </c>
    </row>
    <row r="13" spans="2:14" ht="10.8" thickBot="1" x14ac:dyDescent="0.25">
      <c r="B13" s="5" t="s">
        <v>187</v>
      </c>
      <c r="C13" s="451"/>
      <c r="D13" s="452"/>
      <c r="E13" s="452"/>
      <c r="F13" s="452"/>
      <c r="G13" s="453"/>
      <c r="H13" s="63">
        <f>H14+H25</f>
        <v>0</v>
      </c>
      <c r="I13" s="64">
        <f>I14+I25</f>
        <v>0</v>
      </c>
      <c r="J13" s="65">
        <f t="shared" ref="J13:J55" si="0">SUM(H13:I13)</f>
        <v>0</v>
      </c>
      <c r="K13" s="66"/>
      <c r="L13" s="67"/>
    </row>
    <row r="14" spans="2:14" ht="20.399999999999999" x14ac:dyDescent="0.2">
      <c r="B14" s="7" t="s">
        <v>229</v>
      </c>
      <c r="C14" s="257"/>
      <c r="D14" s="258"/>
      <c r="E14" s="258"/>
      <c r="F14" s="256" t="s">
        <v>270</v>
      </c>
      <c r="G14" s="264" t="s">
        <v>269</v>
      </c>
      <c r="H14" s="68">
        <f>SUM(H15:H24)</f>
        <v>0</v>
      </c>
      <c r="I14" s="69">
        <f t="shared" ref="I14" si="1">SUM(I15:I24)</f>
        <v>0</v>
      </c>
      <c r="J14" s="70">
        <f t="shared" si="0"/>
        <v>0</v>
      </c>
      <c r="K14" s="71">
        <v>7.0000000000000007E-2</v>
      </c>
      <c r="L14" s="72" t="str">
        <f>IF($H$12=0,"",IF((H14/$H$12)&lt;=K14,"ok","Violazione della soglia. Necessario rivedere i dati prodotti."))</f>
        <v/>
      </c>
    </row>
    <row r="15" spans="2:14" x14ac:dyDescent="0.2">
      <c r="B15" s="51"/>
      <c r="C15" s="350"/>
      <c r="D15" s="351"/>
      <c r="E15" s="352"/>
      <c r="F15" s="261">
        <v>21.1</v>
      </c>
      <c r="G15" s="259"/>
      <c r="H15" s="79">
        <f>G15*F15</f>
        <v>0</v>
      </c>
      <c r="I15" s="53"/>
      <c r="J15" s="73">
        <f t="shared" si="0"/>
        <v>0</v>
      </c>
      <c r="K15" s="73"/>
      <c r="L15" s="75" t="str">
        <f>IF(AND(H15&gt;0,OR(B15="",C15="")), "Check","OK")</f>
        <v>OK</v>
      </c>
      <c r="N15" s="192"/>
    </row>
    <row r="16" spans="2:14" x14ac:dyDescent="0.2">
      <c r="B16" s="51"/>
      <c r="C16" s="350"/>
      <c r="D16" s="351"/>
      <c r="E16" s="352"/>
      <c r="F16" s="261">
        <v>21.1</v>
      </c>
      <c r="G16" s="259"/>
      <c r="H16" s="79">
        <f t="shared" ref="H16:H24" si="2">G16*F16</f>
        <v>0</v>
      </c>
      <c r="I16" s="53"/>
      <c r="J16" s="73">
        <f t="shared" ref="J16:J20" si="3">SUM(H16:I16)</f>
        <v>0</v>
      </c>
      <c r="K16" s="73"/>
      <c r="L16" s="75" t="str">
        <f t="shared" ref="L16:L20" si="4">IF(AND(H16&gt;0,OR(B16="",C16="")), "Check","OK")</f>
        <v>OK</v>
      </c>
      <c r="N16" s="192"/>
    </row>
    <row r="17" spans="2:14" x14ac:dyDescent="0.2">
      <c r="B17" s="51"/>
      <c r="C17" s="350"/>
      <c r="D17" s="351"/>
      <c r="E17" s="352"/>
      <c r="F17" s="261">
        <v>21.1</v>
      </c>
      <c r="G17" s="259"/>
      <c r="H17" s="79">
        <f t="shared" si="2"/>
        <v>0</v>
      </c>
      <c r="I17" s="53"/>
      <c r="J17" s="73">
        <f t="shared" si="3"/>
        <v>0</v>
      </c>
      <c r="K17" s="73"/>
      <c r="L17" s="75" t="str">
        <f t="shared" si="4"/>
        <v>OK</v>
      </c>
      <c r="N17" s="192"/>
    </row>
    <row r="18" spans="2:14" x14ac:dyDescent="0.2">
      <c r="B18" s="51"/>
      <c r="C18" s="350"/>
      <c r="D18" s="351"/>
      <c r="E18" s="352"/>
      <c r="F18" s="261">
        <v>21.1</v>
      </c>
      <c r="G18" s="259"/>
      <c r="H18" s="79">
        <f t="shared" si="2"/>
        <v>0</v>
      </c>
      <c r="I18" s="53"/>
      <c r="J18" s="73">
        <f t="shared" si="3"/>
        <v>0</v>
      </c>
      <c r="K18" s="73"/>
      <c r="L18" s="75" t="str">
        <f t="shared" si="4"/>
        <v>OK</v>
      </c>
      <c r="N18" s="192"/>
    </row>
    <row r="19" spans="2:14" x14ac:dyDescent="0.2">
      <c r="B19" s="51"/>
      <c r="C19" s="350"/>
      <c r="D19" s="351"/>
      <c r="E19" s="352"/>
      <c r="F19" s="261">
        <v>21.1</v>
      </c>
      <c r="G19" s="259"/>
      <c r="H19" s="79">
        <f t="shared" si="2"/>
        <v>0</v>
      </c>
      <c r="I19" s="53"/>
      <c r="J19" s="73">
        <f t="shared" si="3"/>
        <v>0</v>
      </c>
      <c r="K19" s="73"/>
      <c r="L19" s="75" t="str">
        <f t="shared" si="4"/>
        <v>OK</v>
      </c>
      <c r="N19" s="192"/>
    </row>
    <row r="20" spans="2:14" x14ac:dyDescent="0.2">
      <c r="B20" s="51"/>
      <c r="C20" s="350"/>
      <c r="D20" s="351"/>
      <c r="E20" s="352"/>
      <c r="F20" s="261">
        <v>21.1</v>
      </c>
      <c r="G20" s="259"/>
      <c r="H20" s="79">
        <f t="shared" si="2"/>
        <v>0</v>
      </c>
      <c r="I20" s="53"/>
      <c r="J20" s="73">
        <f t="shared" si="3"/>
        <v>0</v>
      </c>
      <c r="K20" s="73"/>
      <c r="L20" s="75" t="str">
        <f t="shared" si="4"/>
        <v>OK</v>
      </c>
      <c r="N20" s="192"/>
    </row>
    <row r="21" spans="2:14" x14ac:dyDescent="0.2">
      <c r="B21" s="51"/>
      <c r="C21" s="350"/>
      <c r="D21" s="351"/>
      <c r="E21" s="352"/>
      <c r="F21" s="261">
        <v>21.1</v>
      </c>
      <c r="G21" s="259"/>
      <c r="H21" s="79">
        <f t="shared" si="2"/>
        <v>0</v>
      </c>
      <c r="I21" s="53"/>
      <c r="J21" s="73">
        <f t="shared" si="0"/>
        <v>0</v>
      </c>
      <c r="K21" s="73"/>
      <c r="L21" s="75" t="str">
        <f t="shared" ref="L21:L24" si="5">IF(AND(H21&gt;0,OR(B21="",C21="")), "Check","OK")</f>
        <v>OK</v>
      </c>
    </row>
    <row r="22" spans="2:14" x14ac:dyDescent="0.2">
      <c r="B22" s="51"/>
      <c r="C22" s="350"/>
      <c r="D22" s="351"/>
      <c r="E22" s="352"/>
      <c r="F22" s="261">
        <v>21.1</v>
      </c>
      <c r="G22" s="259"/>
      <c r="H22" s="79">
        <f t="shared" si="2"/>
        <v>0</v>
      </c>
      <c r="I22" s="53"/>
      <c r="J22" s="73">
        <f t="shared" si="0"/>
        <v>0</v>
      </c>
      <c r="K22" s="73"/>
      <c r="L22" s="75" t="str">
        <f t="shared" si="5"/>
        <v>OK</v>
      </c>
    </row>
    <row r="23" spans="2:14" x14ac:dyDescent="0.2">
      <c r="B23" s="51"/>
      <c r="C23" s="350"/>
      <c r="D23" s="351"/>
      <c r="E23" s="352"/>
      <c r="F23" s="261">
        <v>21.1</v>
      </c>
      <c r="G23" s="259"/>
      <c r="H23" s="79">
        <f t="shared" si="2"/>
        <v>0</v>
      </c>
      <c r="I23" s="53"/>
      <c r="J23" s="73">
        <f t="shared" si="0"/>
        <v>0</v>
      </c>
      <c r="K23" s="73"/>
      <c r="L23" s="75" t="str">
        <f t="shared" si="5"/>
        <v>OK</v>
      </c>
    </row>
    <row r="24" spans="2:14" ht="10.8" thickBot="1" x14ac:dyDescent="0.25">
      <c r="B24" s="54"/>
      <c r="C24" s="353"/>
      <c r="D24" s="354"/>
      <c r="E24" s="355"/>
      <c r="F24" s="262">
        <v>21.1</v>
      </c>
      <c r="G24" s="260"/>
      <c r="H24" s="85">
        <f t="shared" si="2"/>
        <v>0</v>
      </c>
      <c r="I24" s="56"/>
      <c r="J24" s="74">
        <f t="shared" si="0"/>
        <v>0</v>
      </c>
      <c r="K24" s="74"/>
      <c r="L24" s="76" t="str">
        <f t="shared" si="5"/>
        <v>OK</v>
      </c>
    </row>
    <row r="25" spans="2:14" ht="20.399999999999999" x14ac:dyDescent="0.2">
      <c r="B25" s="7" t="s">
        <v>230</v>
      </c>
      <c r="C25" s="257"/>
      <c r="D25" s="258"/>
      <c r="E25" s="258"/>
      <c r="F25" s="256" t="s">
        <v>270</v>
      </c>
      <c r="G25" s="264" t="s">
        <v>269</v>
      </c>
      <c r="H25" s="68">
        <f>SUM(H26:H35)</f>
        <v>0</v>
      </c>
      <c r="I25" s="69">
        <f t="shared" ref="I25" si="6">SUM(I26:I35)</f>
        <v>0</v>
      </c>
      <c r="J25" s="70">
        <f t="shared" si="0"/>
        <v>0</v>
      </c>
      <c r="K25" s="70"/>
      <c r="L25" s="77"/>
    </row>
    <row r="26" spans="2:14" x14ac:dyDescent="0.2">
      <c r="B26" s="51"/>
      <c r="C26" s="350"/>
      <c r="D26" s="351"/>
      <c r="E26" s="352"/>
      <c r="F26" s="261">
        <v>21.1</v>
      </c>
      <c r="G26" s="259"/>
      <c r="H26" s="79">
        <f t="shared" ref="H26:H35" si="7">G26*F26</f>
        <v>0</v>
      </c>
      <c r="I26" s="53"/>
      <c r="J26" s="73">
        <f t="shared" si="0"/>
        <v>0</v>
      </c>
      <c r="K26" s="73"/>
      <c r="L26" s="75" t="str">
        <f t="shared" ref="L26:L35" si="8">IF(AND(H26&gt;0,OR(B26="",C26="")), "Check","OK")</f>
        <v>OK</v>
      </c>
    </row>
    <row r="27" spans="2:14" x14ac:dyDescent="0.2">
      <c r="B27" s="51"/>
      <c r="C27" s="350"/>
      <c r="D27" s="351"/>
      <c r="E27" s="352"/>
      <c r="F27" s="261">
        <v>21.1</v>
      </c>
      <c r="G27" s="259"/>
      <c r="H27" s="79">
        <f t="shared" si="7"/>
        <v>0</v>
      </c>
      <c r="I27" s="53"/>
      <c r="J27" s="73">
        <f t="shared" ref="J27:J31" si="9">SUM(H27:I27)</f>
        <v>0</v>
      </c>
      <c r="K27" s="73"/>
      <c r="L27" s="75" t="str">
        <f t="shared" ref="L27:L31" si="10">IF(AND(H27&gt;0,OR(B27="",C27="")), "Check","OK")</f>
        <v>OK</v>
      </c>
    </row>
    <row r="28" spans="2:14" x14ac:dyDescent="0.2">
      <c r="B28" s="51"/>
      <c r="C28" s="350"/>
      <c r="D28" s="351"/>
      <c r="E28" s="352"/>
      <c r="F28" s="261">
        <v>21.1</v>
      </c>
      <c r="G28" s="259"/>
      <c r="H28" s="79">
        <f t="shared" si="7"/>
        <v>0</v>
      </c>
      <c r="I28" s="53"/>
      <c r="J28" s="73">
        <f t="shared" si="9"/>
        <v>0</v>
      </c>
      <c r="K28" s="73"/>
      <c r="L28" s="75" t="str">
        <f t="shared" si="10"/>
        <v>OK</v>
      </c>
    </row>
    <row r="29" spans="2:14" x14ac:dyDescent="0.2">
      <c r="B29" s="51"/>
      <c r="C29" s="350"/>
      <c r="D29" s="351"/>
      <c r="E29" s="352"/>
      <c r="F29" s="261">
        <v>21.1</v>
      </c>
      <c r="G29" s="259"/>
      <c r="H29" s="79">
        <f t="shared" si="7"/>
        <v>0</v>
      </c>
      <c r="I29" s="53"/>
      <c r="J29" s="73">
        <f t="shared" si="9"/>
        <v>0</v>
      </c>
      <c r="K29" s="73"/>
      <c r="L29" s="75" t="str">
        <f t="shared" si="10"/>
        <v>OK</v>
      </c>
    </row>
    <row r="30" spans="2:14" x14ac:dyDescent="0.2">
      <c r="B30" s="51"/>
      <c r="C30" s="350"/>
      <c r="D30" s="351"/>
      <c r="E30" s="352"/>
      <c r="F30" s="261">
        <v>21.1</v>
      </c>
      <c r="G30" s="259"/>
      <c r="H30" s="79">
        <f t="shared" si="7"/>
        <v>0</v>
      </c>
      <c r="I30" s="53"/>
      <c r="J30" s="73">
        <f t="shared" si="9"/>
        <v>0</v>
      </c>
      <c r="K30" s="73"/>
      <c r="L30" s="75" t="str">
        <f t="shared" si="10"/>
        <v>OK</v>
      </c>
    </row>
    <row r="31" spans="2:14" x14ac:dyDescent="0.2">
      <c r="B31" s="51"/>
      <c r="C31" s="350"/>
      <c r="D31" s="351"/>
      <c r="E31" s="352"/>
      <c r="F31" s="261">
        <v>21.1</v>
      </c>
      <c r="G31" s="259"/>
      <c r="H31" s="79">
        <f t="shared" si="7"/>
        <v>0</v>
      </c>
      <c r="I31" s="53"/>
      <c r="J31" s="73">
        <f t="shared" si="9"/>
        <v>0</v>
      </c>
      <c r="K31" s="73"/>
      <c r="L31" s="75" t="str">
        <f t="shared" si="10"/>
        <v>OK</v>
      </c>
    </row>
    <row r="32" spans="2:14" x14ac:dyDescent="0.2">
      <c r="B32" s="51"/>
      <c r="C32" s="350"/>
      <c r="D32" s="351"/>
      <c r="E32" s="352"/>
      <c r="F32" s="261">
        <v>21.1</v>
      </c>
      <c r="G32" s="259"/>
      <c r="H32" s="79">
        <f t="shared" si="7"/>
        <v>0</v>
      </c>
      <c r="I32" s="53"/>
      <c r="J32" s="73">
        <f t="shared" si="0"/>
        <v>0</v>
      </c>
      <c r="K32" s="73"/>
      <c r="L32" s="75" t="str">
        <f t="shared" si="8"/>
        <v>OK</v>
      </c>
    </row>
    <row r="33" spans="2:12" x14ac:dyDescent="0.2">
      <c r="B33" s="51"/>
      <c r="C33" s="350"/>
      <c r="D33" s="351"/>
      <c r="E33" s="352"/>
      <c r="F33" s="261">
        <v>21.1</v>
      </c>
      <c r="G33" s="259"/>
      <c r="H33" s="79">
        <f t="shared" si="7"/>
        <v>0</v>
      </c>
      <c r="I33" s="53"/>
      <c r="J33" s="73">
        <f t="shared" si="0"/>
        <v>0</v>
      </c>
      <c r="K33" s="73"/>
      <c r="L33" s="75" t="str">
        <f t="shared" si="8"/>
        <v>OK</v>
      </c>
    </row>
    <row r="34" spans="2:12" x14ac:dyDescent="0.2">
      <c r="B34" s="51"/>
      <c r="C34" s="350"/>
      <c r="D34" s="351"/>
      <c r="E34" s="352"/>
      <c r="F34" s="261">
        <v>21.1</v>
      </c>
      <c r="G34" s="259"/>
      <c r="H34" s="79">
        <f t="shared" si="7"/>
        <v>0</v>
      </c>
      <c r="I34" s="53"/>
      <c r="J34" s="73">
        <f t="shared" si="0"/>
        <v>0</v>
      </c>
      <c r="K34" s="73"/>
      <c r="L34" s="75" t="str">
        <f t="shared" si="8"/>
        <v>OK</v>
      </c>
    </row>
    <row r="35" spans="2:12" ht="10.8" thickBot="1" x14ac:dyDescent="0.25">
      <c r="B35" s="54"/>
      <c r="C35" s="353"/>
      <c r="D35" s="354"/>
      <c r="E35" s="355"/>
      <c r="F35" s="262">
        <v>21.1</v>
      </c>
      <c r="G35" s="260"/>
      <c r="H35" s="85">
        <f t="shared" si="7"/>
        <v>0</v>
      </c>
      <c r="I35" s="56"/>
      <c r="J35" s="74">
        <f t="shared" si="0"/>
        <v>0</v>
      </c>
      <c r="K35" s="74"/>
      <c r="L35" s="76" t="str">
        <f t="shared" si="8"/>
        <v>OK</v>
      </c>
    </row>
    <row r="36" spans="2:12" ht="10.8" thickBot="1" x14ac:dyDescent="0.25">
      <c r="B36" s="5" t="s">
        <v>190</v>
      </c>
      <c r="C36" s="451"/>
      <c r="D36" s="452"/>
      <c r="E36" s="452"/>
      <c r="F36" s="452"/>
      <c r="G36" s="453"/>
      <c r="H36" s="63">
        <f>SUM(H37:H41)</f>
        <v>0</v>
      </c>
      <c r="I36" s="64">
        <f>SUM(I37:I41)</f>
        <v>0</v>
      </c>
      <c r="J36" s="65">
        <f t="shared" ref="J36" si="11">SUM(H36:I36)</f>
        <v>0</v>
      </c>
      <c r="K36" s="70"/>
      <c r="L36" s="77"/>
    </row>
    <row r="37" spans="2:12" x14ac:dyDescent="0.2">
      <c r="B37" s="51"/>
      <c r="C37" s="356"/>
      <c r="D37" s="357"/>
      <c r="E37" s="357"/>
      <c r="F37" s="357"/>
      <c r="G37" s="358"/>
      <c r="H37" s="52"/>
      <c r="I37" s="53"/>
      <c r="J37" s="73">
        <f t="shared" si="0"/>
        <v>0</v>
      </c>
      <c r="K37" s="73"/>
      <c r="L37" s="75" t="str">
        <f t="shared" ref="L37:L41" si="12">IF(AND(H37&gt;0,OR(B37="",C37="")), "Check","OK")</f>
        <v>OK</v>
      </c>
    </row>
    <row r="38" spans="2:12" x14ac:dyDescent="0.2">
      <c r="B38" s="51"/>
      <c r="C38" s="356"/>
      <c r="D38" s="357"/>
      <c r="E38" s="357"/>
      <c r="F38" s="357"/>
      <c r="G38" s="358"/>
      <c r="H38" s="52"/>
      <c r="I38" s="53"/>
      <c r="J38" s="73">
        <f t="shared" si="0"/>
        <v>0</v>
      </c>
      <c r="K38" s="73"/>
      <c r="L38" s="75" t="str">
        <f t="shared" si="12"/>
        <v>OK</v>
      </c>
    </row>
    <row r="39" spans="2:12" x14ac:dyDescent="0.2">
      <c r="B39" s="51"/>
      <c r="C39" s="356"/>
      <c r="D39" s="357"/>
      <c r="E39" s="357"/>
      <c r="F39" s="357"/>
      <c r="G39" s="358"/>
      <c r="H39" s="52"/>
      <c r="I39" s="53"/>
      <c r="J39" s="73">
        <f t="shared" si="0"/>
        <v>0</v>
      </c>
      <c r="K39" s="73"/>
      <c r="L39" s="75" t="str">
        <f t="shared" si="12"/>
        <v>OK</v>
      </c>
    </row>
    <row r="40" spans="2:12" x14ac:dyDescent="0.2">
      <c r="B40" s="51"/>
      <c r="C40" s="356"/>
      <c r="D40" s="357"/>
      <c r="E40" s="357"/>
      <c r="F40" s="357"/>
      <c r="G40" s="358"/>
      <c r="H40" s="52"/>
      <c r="I40" s="53"/>
      <c r="J40" s="73">
        <f t="shared" si="0"/>
        <v>0</v>
      </c>
      <c r="K40" s="73"/>
      <c r="L40" s="75" t="str">
        <f t="shared" si="12"/>
        <v>OK</v>
      </c>
    </row>
    <row r="41" spans="2:12" ht="10.8" thickBot="1" x14ac:dyDescent="0.25">
      <c r="B41" s="54"/>
      <c r="C41" s="359"/>
      <c r="D41" s="360"/>
      <c r="E41" s="360"/>
      <c r="F41" s="360"/>
      <c r="G41" s="361"/>
      <c r="H41" s="55"/>
      <c r="I41" s="56"/>
      <c r="J41" s="74">
        <f t="shared" si="0"/>
        <v>0</v>
      </c>
      <c r="K41" s="74"/>
      <c r="L41" s="76" t="str">
        <f t="shared" si="12"/>
        <v>OK</v>
      </c>
    </row>
    <row r="42" spans="2:12" ht="10.8" thickBot="1" x14ac:dyDescent="0.25">
      <c r="B42" s="5" t="s">
        <v>191</v>
      </c>
      <c r="C42" s="451"/>
      <c r="D42" s="452"/>
      <c r="E42" s="452"/>
      <c r="F42" s="452"/>
      <c r="G42" s="453"/>
      <c r="H42" s="63">
        <f>SUM(H43:H47)</f>
        <v>0</v>
      </c>
      <c r="I42" s="64">
        <f t="shared" ref="I42" si="13">SUM(I43:I47)</f>
        <v>0</v>
      </c>
      <c r="J42" s="65">
        <f t="shared" si="0"/>
        <v>0</v>
      </c>
      <c r="K42" s="65"/>
      <c r="L42" s="78"/>
    </row>
    <row r="43" spans="2:12" x14ac:dyDescent="0.2">
      <c r="B43" s="51" t="s">
        <v>331</v>
      </c>
      <c r="C43" s="356" t="s">
        <v>331</v>
      </c>
      <c r="D43" s="357"/>
      <c r="E43" s="357"/>
      <c r="F43" s="357"/>
      <c r="G43" s="358"/>
      <c r="H43" s="52"/>
      <c r="I43" s="53"/>
      <c r="J43" s="73">
        <f t="shared" si="0"/>
        <v>0</v>
      </c>
      <c r="K43" s="73"/>
      <c r="L43" s="75" t="str">
        <f t="shared" ref="L43:L47" si="14">IF(AND(H43&gt;0,OR(B43="",C43="")), "Check","OK")</f>
        <v>OK</v>
      </c>
    </row>
    <row r="44" spans="2:12" x14ac:dyDescent="0.2">
      <c r="B44" s="51"/>
      <c r="C44" s="356"/>
      <c r="D44" s="357"/>
      <c r="E44" s="357"/>
      <c r="F44" s="357"/>
      <c r="G44" s="358"/>
      <c r="H44" s="52"/>
      <c r="I44" s="53"/>
      <c r="J44" s="73">
        <f t="shared" si="0"/>
        <v>0</v>
      </c>
      <c r="K44" s="73"/>
      <c r="L44" s="75" t="str">
        <f t="shared" si="14"/>
        <v>OK</v>
      </c>
    </row>
    <row r="45" spans="2:12" x14ac:dyDescent="0.2">
      <c r="B45" s="51"/>
      <c r="C45" s="356"/>
      <c r="D45" s="357"/>
      <c r="E45" s="357"/>
      <c r="F45" s="357"/>
      <c r="G45" s="358"/>
      <c r="H45" s="52"/>
      <c r="I45" s="53"/>
      <c r="J45" s="73">
        <f t="shared" si="0"/>
        <v>0</v>
      </c>
      <c r="K45" s="73"/>
      <c r="L45" s="75" t="str">
        <f t="shared" si="14"/>
        <v>OK</v>
      </c>
    </row>
    <row r="46" spans="2:12" x14ac:dyDescent="0.2">
      <c r="B46" s="51"/>
      <c r="C46" s="356"/>
      <c r="D46" s="357"/>
      <c r="E46" s="357"/>
      <c r="F46" s="357"/>
      <c r="G46" s="358"/>
      <c r="H46" s="52"/>
      <c r="I46" s="53"/>
      <c r="J46" s="73">
        <f t="shared" si="0"/>
        <v>0</v>
      </c>
      <c r="K46" s="73"/>
      <c r="L46" s="75" t="str">
        <f t="shared" si="14"/>
        <v>OK</v>
      </c>
    </row>
    <row r="47" spans="2:12" ht="10.8" thickBot="1" x14ac:dyDescent="0.25">
      <c r="B47" s="54"/>
      <c r="C47" s="359"/>
      <c r="D47" s="360"/>
      <c r="E47" s="360"/>
      <c r="F47" s="360"/>
      <c r="G47" s="361"/>
      <c r="H47" s="55"/>
      <c r="I47" s="56"/>
      <c r="J47" s="74">
        <f t="shared" si="0"/>
        <v>0</v>
      </c>
      <c r="K47" s="74"/>
      <c r="L47" s="76" t="str">
        <f t="shared" si="14"/>
        <v>OK</v>
      </c>
    </row>
    <row r="48" spans="2:12" ht="10.8" thickBot="1" x14ac:dyDescent="0.25">
      <c r="B48" s="5" t="s">
        <v>193</v>
      </c>
      <c r="C48" s="451"/>
      <c r="D48" s="452"/>
      <c r="E48" s="452"/>
      <c r="F48" s="452"/>
      <c r="G48" s="453"/>
      <c r="H48" s="63">
        <f>SUM(H49:H53)</f>
        <v>0</v>
      </c>
      <c r="I48" s="64">
        <f>SUM(I49:I53)</f>
        <v>0</v>
      </c>
      <c r="J48" s="65">
        <f t="shared" si="0"/>
        <v>0</v>
      </c>
      <c r="K48" s="65"/>
      <c r="L48" s="78"/>
    </row>
    <row r="49" spans="2:13" x14ac:dyDescent="0.2">
      <c r="B49" s="51"/>
      <c r="C49" s="356"/>
      <c r="D49" s="357"/>
      <c r="E49" s="357"/>
      <c r="F49" s="357"/>
      <c r="G49" s="358"/>
      <c r="H49" s="57"/>
      <c r="I49" s="58"/>
      <c r="J49" s="70">
        <f t="shared" si="0"/>
        <v>0</v>
      </c>
      <c r="K49" s="73"/>
      <c r="L49" s="75" t="str">
        <f t="shared" ref="L49:L53" si="15">IF(AND(H49&gt;0,OR(B49="",C49="")), "Check","OK")</f>
        <v>OK</v>
      </c>
    </row>
    <row r="50" spans="2:13" x14ac:dyDescent="0.2">
      <c r="B50" s="51"/>
      <c r="C50" s="356"/>
      <c r="D50" s="357"/>
      <c r="E50" s="357"/>
      <c r="F50" s="357"/>
      <c r="G50" s="358"/>
      <c r="H50" s="52"/>
      <c r="I50" s="53"/>
      <c r="J50" s="73">
        <f t="shared" si="0"/>
        <v>0</v>
      </c>
      <c r="K50" s="73"/>
      <c r="L50" s="75" t="str">
        <f t="shared" si="15"/>
        <v>OK</v>
      </c>
    </row>
    <row r="51" spans="2:13" x14ac:dyDescent="0.2">
      <c r="B51" s="51"/>
      <c r="C51" s="356"/>
      <c r="D51" s="357"/>
      <c r="E51" s="357"/>
      <c r="F51" s="357"/>
      <c r="G51" s="358"/>
      <c r="H51" s="52"/>
      <c r="I51" s="53"/>
      <c r="J51" s="73">
        <f t="shared" si="0"/>
        <v>0</v>
      </c>
      <c r="K51" s="73"/>
      <c r="L51" s="75" t="str">
        <f t="shared" si="15"/>
        <v>OK</v>
      </c>
    </row>
    <row r="52" spans="2:13" x14ac:dyDescent="0.2">
      <c r="B52" s="51"/>
      <c r="C52" s="356"/>
      <c r="D52" s="357"/>
      <c r="E52" s="357"/>
      <c r="F52" s="357"/>
      <c r="G52" s="358"/>
      <c r="H52" s="52"/>
      <c r="I52" s="53"/>
      <c r="J52" s="73">
        <f t="shared" si="0"/>
        <v>0</v>
      </c>
      <c r="K52" s="73"/>
      <c r="L52" s="75" t="str">
        <f t="shared" si="15"/>
        <v>OK</v>
      </c>
    </row>
    <row r="53" spans="2:13" ht="10.8" thickBot="1" x14ac:dyDescent="0.25">
      <c r="B53" s="51"/>
      <c r="C53" s="356"/>
      <c r="D53" s="357"/>
      <c r="E53" s="357"/>
      <c r="F53" s="357"/>
      <c r="G53" s="358"/>
      <c r="H53" s="52"/>
      <c r="I53" s="53"/>
      <c r="J53" s="73">
        <f t="shared" si="0"/>
        <v>0</v>
      </c>
      <c r="K53" s="73"/>
      <c r="L53" s="151" t="str">
        <f t="shared" si="15"/>
        <v>OK</v>
      </c>
    </row>
    <row r="54" spans="2:13" ht="32.1" customHeight="1" thickBot="1" x14ac:dyDescent="0.25">
      <c r="B54" s="143" t="s">
        <v>192</v>
      </c>
      <c r="C54" s="409"/>
      <c r="D54" s="410"/>
      <c r="E54" s="410"/>
      <c r="F54" s="410"/>
      <c r="G54" s="411"/>
      <c r="H54" s="63">
        <f>SUM(H55:H55)</f>
        <v>0</v>
      </c>
      <c r="I54" s="64">
        <f>SUM(I55:I55)</f>
        <v>0</v>
      </c>
      <c r="J54" s="65">
        <f t="shared" si="0"/>
        <v>0</v>
      </c>
      <c r="K54" s="71">
        <v>0.15</v>
      </c>
      <c r="L54" s="152" t="str">
        <f>IF($H$54=0,"",IF((H54/H13)&lt;=K54,"OK","Violazione della soglia. Necessario rivedere i dati prodotti."))</f>
        <v/>
      </c>
    </row>
    <row r="55" spans="2:13" ht="10.8" thickBot="1" x14ac:dyDescent="0.25">
      <c r="B55" s="155" t="s">
        <v>195</v>
      </c>
      <c r="C55" s="446"/>
      <c r="D55" s="447"/>
      <c r="E55" s="447"/>
      <c r="F55" s="447"/>
      <c r="G55" s="448"/>
      <c r="H55" s="68">
        <f>15%*H13</f>
        <v>0</v>
      </c>
      <c r="I55" s="69"/>
      <c r="J55" s="70">
        <f t="shared" si="0"/>
        <v>0</v>
      </c>
      <c r="K55" s="70"/>
      <c r="L55" s="77"/>
      <c r="M55" s="117"/>
    </row>
    <row r="56" spans="2:13" ht="10.8" thickBot="1" x14ac:dyDescent="0.25">
      <c r="B56" s="5" t="s">
        <v>194</v>
      </c>
      <c r="C56" s="451"/>
      <c r="D56" s="452"/>
      <c r="E56" s="452"/>
      <c r="F56" s="452"/>
      <c r="G56" s="453"/>
      <c r="H56" s="63">
        <f>SUM(H57:H61)</f>
        <v>0</v>
      </c>
      <c r="I56" s="64">
        <f>SUM(I57:I61)</f>
        <v>0</v>
      </c>
      <c r="J56" s="65">
        <f t="shared" ref="J56:J61" si="16">SUM(H56:I56)</f>
        <v>0</v>
      </c>
      <c r="K56" s="65"/>
      <c r="L56" s="78"/>
    </row>
    <row r="57" spans="2:13" x14ac:dyDescent="0.2">
      <c r="B57" s="51"/>
      <c r="C57" s="356"/>
      <c r="D57" s="357"/>
      <c r="E57" s="357"/>
      <c r="F57" s="357"/>
      <c r="G57" s="358"/>
      <c r="H57" s="57"/>
      <c r="I57" s="58"/>
      <c r="J57" s="70">
        <f t="shared" si="16"/>
        <v>0</v>
      </c>
      <c r="K57" s="73"/>
      <c r="L57" s="75" t="str">
        <f t="shared" ref="L57:L61" si="17">IF(AND(H57&gt;0,OR(B57="",C57="")), "Check","OK")</f>
        <v>OK</v>
      </c>
    </row>
    <row r="58" spans="2:13" x14ac:dyDescent="0.2">
      <c r="B58" s="51"/>
      <c r="C58" s="356"/>
      <c r="D58" s="357"/>
      <c r="E58" s="357"/>
      <c r="F58" s="357"/>
      <c r="G58" s="358"/>
      <c r="H58" s="52"/>
      <c r="I58" s="53"/>
      <c r="J58" s="73">
        <f t="shared" si="16"/>
        <v>0</v>
      </c>
      <c r="K58" s="73"/>
      <c r="L58" s="75" t="str">
        <f t="shared" si="17"/>
        <v>OK</v>
      </c>
    </row>
    <row r="59" spans="2:13" x14ac:dyDescent="0.2">
      <c r="B59" s="51"/>
      <c r="C59" s="356"/>
      <c r="D59" s="357"/>
      <c r="E59" s="357"/>
      <c r="F59" s="357"/>
      <c r="G59" s="358"/>
      <c r="H59" s="52"/>
      <c r="I59" s="53"/>
      <c r="J59" s="73">
        <f t="shared" si="16"/>
        <v>0</v>
      </c>
      <c r="K59" s="73"/>
      <c r="L59" s="75" t="str">
        <f t="shared" si="17"/>
        <v>OK</v>
      </c>
    </row>
    <row r="60" spans="2:13" x14ac:dyDescent="0.2">
      <c r="B60" s="51"/>
      <c r="C60" s="356"/>
      <c r="D60" s="357"/>
      <c r="E60" s="357"/>
      <c r="F60" s="357"/>
      <c r="G60" s="358"/>
      <c r="H60" s="52"/>
      <c r="I60" s="53"/>
      <c r="J60" s="73">
        <f t="shared" si="16"/>
        <v>0</v>
      </c>
      <c r="K60" s="73"/>
      <c r="L60" s="75" t="str">
        <f t="shared" si="17"/>
        <v>OK</v>
      </c>
    </row>
    <row r="61" spans="2:13" ht="10.8" thickBot="1" x14ac:dyDescent="0.25">
      <c r="B61" s="54"/>
      <c r="C61" s="359"/>
      <c r="D61" s="360"/>
      <c r="E61" s="360"/>
      <c r="F61" s="360"/>
      <c r="G61" s="361"/>
      <c r="H61" s="55"/>
      <c r="I61" s="56"/>
      <c r="J61" s="74">
        <f t="shared" si="16"/>
        <v>0</v>
      </c>
      <c r="K61" s="74"/>
      <c r="L61" s="76" t="str">
        <f t="shared" si="17"/>
        <v>OK</v>
      </c>
    </row>
    <row r="62" spans="2:13" ht="59.25" customHeight="1" x14ac:dyDescent="0.2">
      <c r="B62" s="368" t="s">
        <v>271</v>
      </c>
      <c r="C62" s="368"/>
      <c r="D62" s="368"/>
      <c r="E62" s="368"/>
      <c r="F62" s="368"/>
      <c r="G62" s="368"/>
      <c r="H62" s="368"/>
      <c r="I62" s="368"/>
      <c r="J62" s="368"/>
      <c r="K62" s="368"/>
      <c r="L62" s="368"/>
    </row>
    <row r="63" spans="2:13" hidden="1" x14ac:dyDescent="0.2">
      <c r="B63" s="153"/>
      <c r="C63" s="153"/>
      <c r="D63" s="153"/>
      <c r="E63" s="153"/>
      <c r="F63" s="153"/>
      <c r="G63" s="153"/>
      <c r="H63" s="153"/>
      <c r="I63" s="153"/>
      <c r="J63" s="153"/>
      <c r="K63" s="154"/>
      <c r="L63" s="75" t="str">
        <f>IF((COUNTIF(L14:L61,"check"))&gt;0,"CHECK","OK")</f>
        <v>OK</v>
      </c>
    </row>
    <row r="64" spans="2:13" x14ac:dyDescent="0.2">
      <c r="B64" s="153"/>
      <c r="C64" s="153"/>
      <c r="D64" s="153"/>
      <c r="E64" s="153"/>
      <c r="F64" s="153"/>
      <c r="G64" s="153"/>
      <c r="H64" s="153"/>
      <c r="I64" s="153"/>
      <c r="J64" s="153"/>
      <c r="K64" s="154"/>
      <c r="L64" s="154"/>
    </row>
    <row r="65" spans="2:12" ht="16.2" thickBot="1" x14ac:dyDescent="0.25">
      <c r="B65" s="369" t="s">
        <v>210</v>
      </c>
      <c r="C65" s="369"/>
      <c r="D65" s="369"/>
      <c r="E65" s="369"/>
      <c r="F65" s="369"/>
      <c r="G65" s="369"/>
      <c r="H65" s="369"/>
      <c r="I65" s="369"/>
      <c r="J65" s="369"/>
      <c r="K65" s="369"/>
      <c r="L65" s="369"/>
    </row>
    <row r="66" spans="2:12" ht="57" customHeight="1" x14ac:dyDescent="0.2">
      <c r="B66" s="380" t="str">
        <f>+B5</f>
        <v>Denominazione richiedente</v>
      </c>
      <c r="C66" s="370" t="str">
        <f>+E5</f>
        <v>Classe dimensionale di appartenenza e modalità di presentazione della domanda</v>
      </c>
      <c r="D66" s="371"/>
      <c r="E66" s="429" t="s">
        <v>9</v>
      </c>
      <c r="F66" s="427" t="s">
        <v>8</v>
      </c>
      <c r="G66" s="419" t="s">
        <v>196</v>
      </c>
      <c r="H66" s="420"/>
      <c r="I66" s="165" t="s">
        <v>13</v>
      </c>
      <c r="J66" s="166" t="s">
        <v>7</v>
      </c>
      <c r="K66" s="167" t="s">
        <v>164</v>
      </c>
      <c r="L66" s="167" t="s">
        <v>164</v>
      </c>
    </row>
    <row r="67" spans="2:12" ht="42" customHeight="1" thickBot="1" x14ac:dyDescent="0.3">
      <c r="B67" s="381"/>
      <c r="C67" s="372" t="s">
        <v>233</v>
      </c>
      <c r="D67" s="373"/>
      <c r="E67" s="430">
        <v>0</v>
      </c>
      <c r="F67" s="428"/>
      <c r="G67" s="421"/>
      <c r="H67" s="422"/>
      <c r="I67" s="168" t="s">
        <v>6</v>
      </c>
      <c r="J67" s="169"/>
      <c r="K67" s="170" t="s">
        <v>6</v>
      </c>
      <c r="L67" s="170" t="s">
        <v>6</v>
      </c>
    </row>
    <row r="68" spans="2:12" ht="22.35" customHeight="1" x14ac:dyDescent="0.2">
      <c r="B68" s="382" t="str">
        <f>IF(B8="","",B8)</f>
        <v/>
      </c>
      <c r="C68" s="374" t="str">
        <f>+D8</f>
        <v/>
      </c>
      <c r="D68" s="375"/>
      <c r="E68" s="434" t="str">
        <f>+F8</f>
        <v>Compilare le celle bianche</v>
      </c>
      <c r="F68" s="424" t="str">
        <f>+C8</f>
        <v>Art. 25 del Reg. 651/2014
Sviluppo Sperimentale</v>
      </c>
      <c r="G68" s="416"/>
      <c r="H68" s="417"/>
      <c r="I68" s="417"/>
      <c r="J68" s="417"/>
      <c r="K68" s="417"/>
      <c r="L68" s="418"/>
    </row>
    <row r="69" spans="2:12" ht="22.35" customHeight="1" x14ac:dyDescent="0.2">
      <c r="B69" s="383"/>
      <c r="C69" s="376"/>
      <c r="D69" s="377"/>
      <c r="E69" s="435" t="e">
        <f>#REF!</f>
        <v>#REF!</v>
      </c>
      <c r="F69" s="425"/>
      <c r="G69" s="362" t="s">
        <v>197</v>
      </c>
      <c r="H69" s="363"/>
      <c r="I69" s="440" t="str">
        <f>IF(AND(L12="OK",L14="OK",L54="OK",'2-Impresa_3'!F3="Articolazione temporale coerente con punto 3)",'2-Impresa_3'!G58="OK",'3-Impresa_3'!B51="OK",'4-Impresa_3'!D82="Ok predisposto"),H12,"")</f>
        <v/>
      </c>
      <c r="J69" s="437" t="str">
        <f>IF(OR(C68="",E68=""),"",IF(C68=1,Elenco!D6,IF(C68=2,Elenco!D7,IF(C68=3,Elenco!D8,IF(C68=4,Elenco!D9,IF(C68=5,Elenco!D10,IF(C68=6,Elenco!D11,IF(C68=7,Elenco!D12,IF(C68=8,Elenco!D13,IF(C68=9,Elenco!D14))))))))))</f>
        <v/>
      </c>
      <c r="K69" s="443" t="str">
        <f>IF(OR(I69="",J69=""),"",J69*I69)</f>
        <v/>
      </c>
      <c r="L69" s="431">
        <f>IF(AND('5-Impresa_3'!B14="OK",K72&gt;0),'1-Impresa_3'!K72,0)</f>
        <v>0</v>
      </c>
    </row>
    <row r="70" spans="2:12" ht="22.35" customHeight="1" x14ac:dyDescent="0.2">
      <c r="B70" s="383"/>
      <c r="C70" s="376"/>
      <c r="D70" s="377"/>
      <c r="E70" s="435" t="e">
        <f>#REF!</f>
        <v>#REF!</v>
      </c>
      <c r="F70" s="425"/>
      <c r="G70" s="364"/>
      <c r="H70" s="365"/>
      <c r="I70" s="441"/>
      <c r="J70" s="438"/>
      <c r="K70" s="444"/>
      <c r="L70" s="432"/>
    </row>
    <row r="71" spans="2:12" ht="22.35" customHeight="1" x14ac:dyDescent="0.2">
      <c r="B71" s="383"/>
      <c r="C71" s="376"/>
      <c r="D71" s="377"/>
      <c r="E71" s="435" t="e">
        <f>#REF!</f>
        <v>#REF!</v>
      </c>
      <c r="F71" s="425"/>
      <c r="G71" s="366"/>
      <c r="H71" s="367"/>
      <c r="I71" s="442"/>
      <c r="J71" s="438"/>
      <c r="K71" s="445"/>
      <c r="L71" s="432"/>
    </row>
    <row r="72" spans="2:12" ht="22.35" customHeight="1" thickBot="1" x14ac:dyDescent="0.3">
      <c r="B72" s="384"/>
      <c r="C72" s="378"/>
      <c r="D72" s="379"/>
      <c r="E72" s="436" t="e">
        <f>#REF!</f>
        <v>#REF!</v>
      </c>
      <c r="F72" s="426"/>
      <c r="G72" s="423" t="s">
        <v>2</v>
      </c>
      <c r="H72" s="423"/>
      <c r="I72" s="120">
        <f>SUM(I69:I71)</f>
        <v>0</v>
      </c>
      <c r="J72" s="439"/>
      <c r="K72" s="121" t="str">
        <f>+K69</f>
        <v/>
      </c>
      <c r="L72" s="433"/>
    </row>
    <row r="73" spans="2:12" ht="40.35" customHeight="1" x14ac:dyDescent="0.2">
      <c r="B73" s="415" t="s">
        <v>211</v>
      </c>
      <c r="C73" s="415"/>
      <c r="D73" s="415"/>
      <c r="E73" s="415"/>
      <c r="F73" s="415"/>
      <c r="G73" s="415"/>
      <c r="H73" s="415"/>
      <c r="I73" s="415"/>
      <c r="J73" s="415"/>
      <c r="K73" s="415"/>
      <c r="L73" s="415"/>
    </row>
  </sheetData>
  <sheetProtection algorithmName="SHA-512" hashValue="Ktk5I87p7F5qdUKt+6Ul6BT4Xri6Wrh0LBKMyrvYjj98W4W4zSfSJDxMLtP6TfMyyQK8vibIEQHye88Z7fcCIA==" saltValue="sY7EaH+oavNJi4IxlB6YwA==" spinCount="100000" sheet="1" objects="1" scenarios="1"/>
  <mergeCells count="78">
    <mergeCell ref="C15:E15"/>
    <mergeCell ref="C35:E35"/>
    <mergeCell ref="C34:E34"/>
    <mergeCell ref="C33:E33"/>
    <mergeCell ref="C32:E32"/>
    <mergeCell ref="C31:E31"/>
    <mergeCell ref="C30:E30"/>
    <mergeCell ref="C29:E29"/>
    <mergeCell ref="C28:E28"/>
    <mergeCell ref="C27:E27"/>
    <mergeCell ref="C26:E26"/>
    <mergeCell ref="C20:E20"/>
    <mergeCell ref="C19:E19"/>
    <mergeCell ref="C18:E18"/>
    <mergeCell ref="C17:E17"/>
    <mergeCell ref="C16:E16"/>
    <mergeCell ref="B3:G3"/>
    <mergeCell ref="C4:G4"/>
    <mergeCell ref="B5:B7"/>
    <mergeCell ref="C5:C7"/>
    <mergeCell ref="D5:D7"/>
    <mergeCell ref="E5:E6"/>
    <mergeCell ref="F5:G7"/>
    <mergeCell ref="F8:G8"/>
    <mergeCell ref="B10:L10"/>
    <mergeCell ref="C11:G11"/>
    <mergeCell ref="C12:G12"/>
    <mergeCell ref="C13:G13"/>
    <mergeCell ref="C36:G36"/>
    <mergeCell ref="C24:E24"/>
    <mergeCell ref="C23:E23"/>
    <mergeCell ref="C22:E22"/>
    <mergeCell ref="C21:E21"/>
    <mergeCell ref="C48:G48"/>
    <mergeCell ref="C37:G37"/>
    <mergeCell ref="C38:G38"/>
    <mergeCell ref="C39:G39"/>
    <mergeCell ref="C40:G40"/>
    <mergeCell ref="C41:G41"/>
    <mergeCell ref="C42:G42"/>
    <mergeCell ref="C43:G43"/>
    <mergeCell ref="C44:G44"/>
    <mergeCell ref="C45:G45"/>
    <mergeCell ref="C46:G46"/>
    <mergeCell ref="C47:G47"/>
    <mergeCell ref="C60:G60"/>
    <mergeCell ref="C49:G49"/>
    <mergeCell ref="C50:G50"/>
    <mergeCell ref="C51:G51"/>
    <mergeCell ref="C52:G52"/>
    <mergeCell ref="C53:G53"/>
    <mergeCell ref="C54:G54"/>
    <mergeCell ref="C55:G55"/>
    <mergeCell ref="C56:G56"/>
    <mergeCell ref="C57:G57"/>
    <mergeCell ref="C58:G58"/>
    <mergeCell ref="C59:G59"/>
    <mergeCell ref="C61:G61"/>
    <mergeCell ref="B62:L62"/>
    <mergeCell ref="B65:L65"/>
    <mergeCell ref="B66:B67"/>
    <mergeCell ref="C66:D66"/>
    <mergeCell ref="E66:E67"/>
    <mergeCell ref="F66:F67"/>
    <mergeCell ref="G66:H67"/>
    <mergeCell ref="C67:D67"/>
    <mergeCell ref="G72:H72"/>
    <mergeCell ref="B73:L73"/>
    <mergeCell ref="B68:B72"/>
    <mergeCell ref="C68:D72"/>
    <mergeCell ref="E68:E72"/>
    <mergeCell ref="F68:F72"/>
    <mergeCell ref="G68:L68"/>
    <mergeCell ref="G69:H71"/>
    <mergeCell ref="I69:I71"/>
    <mergeCell ref="J69:J72"/>
    <mergeCell ref="K69:K71"/>
    <mergeCell ref="L69:L72"/>
  </mergeCells>
  <conditionalFormatting sqref="L14">
    <cfRule type="containsText" dxfId="104" priority="22" operator="containsText" text="OK">
      <formula>NOT(ISERROR(SEARCH("OK",L14)))</formula>
    </cfRule>
    <cfRule type="containsText" dxfId="103" priority="23" operator="containsText" text="Violazione della soglia. Necessario rivedere i dati prodotti.">
      <formula>NOT(ISERROR(SEARCH("Violazione della soglia. Necessario rivedere i dati prodotti.",L14)))</formula>
    </cfRule>
  </conditionalFormatting>
  <conditionalFormatting sqref="E68:E72">
    <cfRule type="containsText" dxfId="102" priority="20" operator="containsText" text="OK">
      <formula>NOT(ISERROR(SEARCH("OK",E68)))</formula>
    </cfRule>
    <cfRule type="containsText" dxfId="101" priority="21" operator="containsText" text="ERRORE: solo le Piccole Imprese sono ammissibili a contributo ai sensi dell'Art. 22del Reg. 651. RIFORMULARE">
      <formula>NOT(ISERROR(SEARCH("ERRORE: solo le Piccole Imprese sono ammissibili a contributo ai sensi dell'Art. 22del Reg. 651. RIFORMULARE",E68)))</formula>
    </cfRule>
  </conditionalFormatting>
  <conditionalFormatting sqref="L12">
    <cfRule type="containsText" dxfId="100" priority="1" operator="containsText" text="Compilare correttamente Tab. 1">
      <formula>NOT(ISERROR(SEARCH("Compilare correttamente Tab. 1",L12)))</formula>
    </cfRule>
    <cfRule type="containsText" dxfId="99" priority="17" operator="containsText" text="Rivedere importi spesa ammissibile">
      <formula>NOT(ISERROR(SEARCH("Rivedere importi spesa ammissibile",L12)))</formula>
    </cfRule>
    <cfRule type="containsText" dxfId="98" priority="18" operator="containsText" text="OK">
      <formula>NOT(ISERROR(SEARCH("OK",L12)))</formula>
    </cfRule>
    <cfRule type="containsText" dxfId="97" priority="19" operator="containsText" text="NON AMMISSIBILE">
      <formula>NOT(ISERROR(SEARCH("NON AMMISSIBILE",L12)))</formula>
    </cfRule>
  </conditionalFormatting>
  <conditionalFormatting sqref="K69 K72">
    <cfRule type="cellIs" dxfId="96" priority="16" operator="greaterThan">
      <formula>0</formula>
    </cfRule>
  </conditionalFormatting>
  <conditionalFormatting sqref="L69">
    <cfRule type="cellIs" dxfId="95" priority="15" operator="greaterThan">
      <formula>0</formula>
    </cfRule>
  </conditionalFormatting>
  <conditionalFormatting sqref="L54">
    <cfRule type="containsText" dxfId="94" priority="13" operator="containsText" text="OK">
      <formula>NOT(ISERROR(SEARCH("OK",L54)))</formula>
    </cfRule>
    <cfRule type="containsText" dxfId="93" priority="14" operator="containsText" text="Violazione della soglia. Necessario rivedere i dati prodotti.">
      <formula>NOT(ISERROR(SEARCH("Violazione della soglia. Necessario rivedere i dati prodotti.",L54)))</formula>
    </cfRule>
  </conditionalFormatting>
  <conditionalFormatting sqref="L37:L41 L43:L47 L49:L53 L57:L61 L16:L24 L26:L35">
    <cfRule type="containsText" dxfId="92" priority="11" operator="containsText" text="ok">
      <formula>NOT(ISERROR(SEARCH("ok",L16)))</formula>
    </cfRule>
    <cfRule type="containsText" dxfId="91" priority="12" operator="containsText" text="Check">
      <formula>NOT(ISERROR(SEARCH("Check",L16)))</formula>
    </cfRule>
  </conditionalFormatting>
  <conditionalFormatting sqref="L15">
    <cfRule type="containsText" dxfId="90" priority="9" operator="containsText" text="ok">
      <formula>NOT(ISERROR(SEARCH("ok",L15)))</formula>
    </cfRule>
    <cfRule type="containsText" dxfId="89" priority="10" operator="containsText" text="Check">
      <formula>NOT(ISERROR(SEARCH("Check",L15)))</formula>
    </cfRule>
  </conditionalFormatting>
  <conditionalFormatting sqref="L63">
    <cfRule type="containsText" dxfId="88" priority="7" operator="containsText" text="ok">
      <formula>NOT(ISERROR(SEARCH("ok",L63)))</formula>
    </cfRule>
    <cfRule type="containsText" dxfId="87" priority="8" operator="containsText" text="Check">
      <formula>NOT(ISERROR(SEARCH("Check",L63)))</formula>
    </cfRule>
  </conditionalFormatting>
  <conditionalFormatting sqref="F8">
    <cfRule type="containsText" dxfId="86" priority="4"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85" priority="5" operator="containsText" text="OK">
      <formula>NOT(ISERROR(SEARCH("OK",F8)))</formula>
    </cfRule>
    <cfRule type="containsText" dxfId="84" priority="6"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F8:G8">
    <cfRule type="cellIs" dxfId="83" priority="2" operator="notEqual">
      <formula>"OK"</formula>
    </cfRule>
    <cfRule type="containsText" dxfId="82" priority="3"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64" max="16383" man="1"/>
  </rowBreaks>
  <ignoredErrors>
    <ignoredError sqref="J15" formulaRange="1"/>
    <ignoredError sqref="H15:H24 H26:H35" unlockedFormula="1"/>
    <ignoredError sqref="H2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Opzione non valida" error="Selezionare una delle opzioni disponibili">
          <x14:formula1>
            <xm:f>Elenco!$C$6:$C$14</xm:f>
          </x14:formula1>
          <xm:sqref>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V64"/>
  <sheetViews>
    <sheetView showGridLines="0" view="pageBreakPreview" topLeftCell="B2" zoomScale="80" zoomScaleNormal="90" zoomScaleSheetLayoutView="80" workbookViewId="0">
      <pane xSplit="1" ySplit="5" topLeftCell="C31" activePane="bottomRight" state="frozenSplit"/>
      <selection activeCell="B2" sqref="B2"/>
      <selection pane="topRight" activeCell="C2" sqref="C2"/>
      <selection pane="bottomLeft" activeCell="B7" sqref="B7"/>
      <selection pane="bottomRight" activeCell="V62" sqref="V62"/>
    </sheetView>
  </sheetViews>
  <sheetFormatPr defaultRowHeight="10.199999999999999" x14ac:dyDescent="0.2"/>
  <cols>
    <col min="2" max="2" width="46.28515625" customWidth="1"/>
    <col min="3" max="21" width="14.85546875" customWidth="1"/>
  </cols>
  <sheetData>
    <row r="2" spans="2:22" ht="15.6" x14ac:dyDescent="0.2">
      <c r="B2" s="218" t="s">
        <v>311</v>
      </c>
      <c r="C2" s="198"/>
      <c r="D2" s="198"/>
      <c r="E2" s="198"/>
      <c r="F2" s="198"/>
      <c r="G2" s="198"/>
      <c r="H2" s="198"/>
      <c r="I2" s="198"/>
      <c r="J2" s="198"/>
      <c r="K2" s="198"/>
      <c r="L2" s="198"/>
      <c r="M2" s="198"/>
      <c r="N2" s="198"/>
      <c r="O2" s="198"/>
      <c r="P2" s="198"/>
      <c r="Q2" s="198"/>
      <c r="R2" s="198"/>
      <c r="S2" s="198"/>
      <c r="T2" s="198"/>
      <c r="U2" s="198"/>
      <c r="V2" s="198"/>
    </row>
    <row r="3" spans="2:22" x14ac:dyDescent="0.2">
      <c r="B3" s="455" t="s">
        <v>212</v>
      </c>
      <c r="C3" s="455"/>
      <c r="D3" s="455"/>
      <c r="E3" s="455"/>
      <c r="F3" s="456" t="str">
        <f>IF(U6="","",IF(V56="OK","Articolazione temporale coerente con punto 3)","Predisporre/Rivedere articolazione temporale"))</f>
        <v>Articolazione temporale coerente con punto 3)</v>
      </c>
      <c r="G3" s="456"/>
      <c r="H3" s="456"/>
      <c r="I3" s="456"/>
      <c r="J3" s="198"/>
      <c r="K3" s="198"/>
      <c r="L3" s="198"/>
      <c r="M3" s="198"/>
      <c r="N3" s="198"/>
      <c r="O3" s="198"/>
      <c r="P3" s="198"/>
      <c r="Q3" s="198"/>
      <c r="R3" s="198"/>
      <c r="S3" s="198"/>
      <c r="T3" s="198"/>
      <c r="U3" s="198"/>
      <c r="V3" s="198"/>
    </row>
    <row r="4" spans="2:22" ht="10.8" thickBot="1" x14ac:dyDescent="0.25">
      <c r="B4" s="222"/>
      <c r="C4" s="198"/>
      <c r="D4" s="198"/>
      <c r="E4" s="198"/>
      <c r="F4" s="198"/>
      <c r="G4" s="198"/>
      <c r="H4" s="198"/>
      <c r="I4" s="198"/>
      <c r="J4" s="198"/>
      <c r="K4" s="198"/>
      <c r="L4" s="198"/>
      <c r="M4" s="198"/>
      <c r="N4" s="198"/>
      <c r="O4" s="198"/>
      <c r="P4" s="198"/>
      <c r="Q4" s="198"/>
      <c r="R4" s="198"/>
      <c r="S4" s="198"/>
      <c r="T4" s="198"/>
      <c r="U4" s="198"/>
      <c r="V4" s="198"/>
    </row>
    <row r="5" spans="2:22" ht="10.8" thickBot="1" x14ac:dyDescent="0.25">
      <c r="B5" s="139" t="s">
        <v>4</v>
      </c>
      <c r="C5" s="11" t="s">
        <v>14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3" t="s">
        <v>2</v>
      </c>
      <c r="V5" s="198"/>
    </row>
    <row r="6" spans="2:22" ht="12.6" thickBot="1" x14ac:dyDescent="0.25">
      <c r="B6" s="145" t="s">
        <v>5</v>
      </c>
      <c r="C6" s="60">
        <f t="shared" ref="C6:T6" si="0">C7+C30+C36+C42+C48+C50</f>
        <v>0</v>
      </c>
      <c r="D6" s="60">
        <f t="shared" si="0"/>
        <v>0</v>
      </c>
      <c r="E6" s="60">
        <f t="shared" si="0"/>
        <v>0</v>
      </c>
      <c r="F6" s="60">
        <f t="shared" si="0"/>
        <v>0</v>
      </c>
      <c r="G6" s="60">
        <f t="shared" si="0"/>
        <v>0</v>
      </c>
      <c r="H6" s="60">
        <f t="shared" si="0"/>
        <v>0</v>
      </c>
      <c r="I6" s="60">
        <f t="shared" si="0"/>
        <v>0</v>
      </c>
      <c r="J6" s="60">
        <f t="shared" si="0"/>
        <v>0</v>
      </c>
      <c r="K6" s="60">
        <f t="shared" si="0"/>
        <v>0</v>
      </c>
      <c r="L6" s="60">
        <f t="shared" si="0"/>
        <v>0</v>
      </c>
      <c r="M6" s="60">
        <f t="shared" si="0"/>
        <v>0</v>
      </c>
      <c r="N6" s="60">
        <f t="shared" si="0"/>
        <v>0</v>
      </c>
      <c r="O6" s="60">
        <f t="shared" si="0"/>
        <v>0</v>
      </c>
      <c r="P6" s="60">
        <f t="shared" si="0"/>
        <v>0</v>
      </c>
      <c r="Q6" s="60">
        <f t="shared" si="0"/>
        <v>0</v>
      </c>
      <c r="R6" s="60">
        <f t="shared" si="0"/>
        <v>0</v>
      </c>
      <c r="S6" s="60">
        <f t="shared" si="0"/>
        <v>0</v>
      </c>
      <c r="T6" s="60">
        <f t="shared" si="0"/>
        <v>0</v>
      </c>
      <c r="U6" s="60">
        <f>SUM(C6:T6)</f>
        <v>0</v>
      </c>
      <c r="V6" s="59" t="str">
        <f>IF(U6='1-Impresa_3'!H12,"OK","CHECK")</f>
        <v>OK</v>
      </c>
    </row>
    <row r="7" spans="2:22" ht="10.8" thickBot="1" x14ac:dyDescent="0.25">
      <c r="B7" s="143" t="str">
        <f>'1-Impresa_3'!B13</f>
        <v>Spese per il personale</v>
      </c>
      <c r="C7" s="63">
        <f>C8+C19</f>
        <v>0</v>
      </c>
      <c r="D7" s="63">
        <f t="shared" ref="D7:T7" si="1">D8+D19</f>
        <v>0</v>
      </c>
      <c r="E7" s="63">
        <f t="shared" si="1"/>
        <v>0</v>
      </c>
      <c r="F7" s="63">
        <f t="shared" si="1"/>
        <v>0</v>
      </c>
      <c r="G7" s="63">
        <f t="shared" si="1"/>
        <v>0</v>
      </c>
      <c r="H7" s="63">
        <f t="shared" si="1"/>
        <v>0</v>
      </c>
      <c r="I7" s="63">
        <f t="shared" si="1"/>
        <v>0</v>
      </c>
      <c r="J7" s="63">
        <f t="shared" si="1"/>
        <v>0</v>
      </c>
      <c r="K7" s="63">
        <f t="shared" si="1"/>
        <v>0</v>
      </c>
      <c r="L7" s="63">
        <f t="shared" si="1"/>
        <v>0</v>
      </c>
      <c r="M7" s="63">
        <f t="shared" si="1"/>
        <v>0</v>
      </c>
      <c r="N7" s="63">
        <f t="shared" si="1"/>
        <v>0</v>
      </c>
      <c r="O7" s="63">
        <f t="shared" si="1"/>
        <v>0</v>
      </c>
      <c r="P7" s="63">
        <f t="shared" si="1"/>
        <v>0</v>
      </c>
      <c r="Q7" s="63">
        <f t="shared" si="1"/>
        <v>0</v>
      </c>
      <c r="R7" s="63">
        <f t="shared" si="1"/>
        <v>0</v>
      </c>
      <c r="S7" s="63">
        <f t="shared" si="1"/>
        <v>0</v>
      </c>
      <c r="T7" s="63">
        <f t="shared" si="1"/>
        <v>0</v>
      </c>
      <c r="U7" s="63">
        <f t="shared" ref="U7:U55" si="2">SUM(C7:T7)</f>
        <v>0</v>
      </c>
      <c r="V7" s="59" t="str">
        <f>IF(U7='1-Impresa_3'!H13,"OK","CHECK")</f>
        <v>OK</v>
      </c>
    </row>
    <row r="8" spans="2:22" ht="30.6" x14ac:dyDescent="0.2">
      <c r="B8" s="155" t="str">
        <f>'1-Impresa_3'!B14</f>
        <v>i. Personale dipendente o non dipendente addetto al coordinamento e gestione amministrativa del progetto (project management)</v>
      </c>
      <c r="C8" s="68">
        <f t="shared" ref="C8" si="3">SUM(C9:C18)</f>
        <v>0</v>
      </c>
      <c r="D8" s="68">
        <f t="shared" ref="D8:T8" si="4">SUM(D9:D18)</f>
        <v>0</v>
      </c>
      <c r="E8" s="68">
        <f t="shared" si="4"/>
        <v>0</v>
      </c>
      <c r="F8" s="68">
        <f t="shared" si="4"/>
        <v>0</v>
      </c>
      <c r="G8" s="68">
        <f t="shared" si="4"/>
        <v>0</v>
      </c>
      <c r="H8" s="68">
        <f t="shared" si="4"/>
        <v>0</v>
      </c>
      <c r="I8" s="68">
        <f t="shared" si="4"/>
        <v>0</v>
      </c>
      <c r="J8" s="68">
        <f t="shared" si="4"/>
        <v>0</v>
      </c>
      <c r="K8" s="68">
        <f t="shared" si="4"/>
        <v>0</v>
      </c>
      <c r="L8" s="68">
        <f t="shared" si="4"/>
        <v>0</v>
      </c>
      <c r="M8" s="68">
        <f t="shared" si="4"/>
        <v>0</v>
      </c>
      <c r="N8" s="68">
        <f t="shared" si="4"/>
        <v>0</v>
      </c>
      <c r="O8" s="68">
        <f t="shared" si="4"/>
        <v>0</v>
      </c>
      <c r="P8" s="68">
        <f t="shared" si="4"/>
        <v>0</v>
      </c>
      <c r="Q8" s="68">
        <f t="shared" si="4"/>
        <v>0</v>
      </c>
      <c r="R8" s="68">
        <f t="shared" si="4"/>
        <v>0</v>
      </c>
      <c r="S8" s="68">
        <f t="shared" si="4"/>
        <v>0</v>
      </c>
      <c r="T8" s="68">
        <f t="shared" si="4"/>
        <v>0</v>
      </c>
      <c r="U8" s="68">
        <f t="shared" si="2"/>
        <v>0</v>
      </c>
      <c r="V8" s="59" t="str">
        <f>IF(U8='1-Impresa_3'!H14,"OK","CHECK")</f>
        <v>OK</v>
      </c>
    </row>
    <row r="9" spans="2:22" x14ac:dyDescent="0.2">
      <c r="B9" s="266">
        <f>'1-Impresa_3'!B15</f>
        <v>0</v>
      </c>
      <c r="C9" s="52"/>
      <c r="D9" s="52"/>
      <c r="E9" s="52"/>
      <c r="F9" s="52"/>
      <c r="G9" s="52"/>
      <c r="H9" s="52"/>
      <c r="I9" s="52"/>
      <c r="J9" s="52"/>
      <c r="K9" s="52"/>
      <c r="L9" s="52"/>
      <c r="M9" s="52"/>
      <c r="N9" s="52"/>
      <c r="O9" s="52"/>
      <c r="P9" s="52"/>
      <c r="Q9" s="52"/>
      <c r="R9" s="52"/>
      <c r="S9" s="52"/>
      <c r="T9" s="52"/>
      <c r="U9" s="79">
        <f t="shared" si="2"/>
        <v>0</v>
      </c>
      <c r="V9" s="59" t="str">
        <f>IF(U9='1-Impresa_3'!H15,"OK","CHECK")</f>
        <v>OK</v>
      </c>
    </row>
    <row r="10" spans="2:22" x14ac:dyDescent="0.2">
      <c r="B10" s="266">
        <f>'1-Impresa_3'!B16</f>
        <v>0</v>
      </c>
      <c r="C10" s="52"/>
      <c r="D10" s="52"/>
      <c r="E10" s="52"/>
      <c r="F10" s="52"/>
      <c r="G10" s="52"/>
      <c r="H10" s="52"/>
      <c r="I10" s="52"/>
      <c r="J10" s="52"/>
      <c r="K10" s="52"/>
      <c r="L10" s="52"/>
      <c r="M10" s="52"/>
      <c r="N10" s="52"/>
      <c r="O10" s="52"/>
      <c r="P10" s="52"/>
      <c r="Q10" s="52"/>
      <c r="R10" s="52"/>
      <c r="S10" s="52"/>
      <c r="T10" s="52"/>
      <c r="U10" s="79">
        <f t="shared" ref="U10:U14" si="5">SUM(C10:T10)</f>
        <v>0</v>
      </c>
      <c r="V10" s="59" t="str">
        <f>IF(U10='1-Impresa_3'!H16,"OK","CHECK")</f>
        <v>OK</v>
      </c>
    </row>
    <row r="11" spans="2:22" x14ac:dyDescent="0.2">
      <c r="B11" s="266">
        <f>'1-Impresa_3'!B17</f>
        <v>0</v>
      </c>
      <c r="C11" s="52"/>
      <c r="D11" s="52"/>
      <c r="E11" s="52"/>
      <c r="F11" s="52"/>
      <c r="G11" s="52"/>
      <c r="H11" s="52"/>
      <c r="I11" s="52"/>
      <c r="J11" s="52"/>
      <c r="K11" s="52"/>
      <c r="L11" s="52"/>
      <c r="M11" s="52"/>
      <c r="N11" s="52"/>
      <c r="O11" s="52"/>
      <c r="P11" s="52"/>
      <c r="Q11" s="52"/>
      <c r="R11" s="52"/>
      <c r="S11" s="52"/>
      <c r="T11" s="52"/>
      <c r="U11" s="79">
        <f t="shared" si="5"/>
        <v>0</v>
      </c>
      <c r="V11" s="59" t="str">
        <f>IF(U11='1-Impresa_3'!H17,"OK","CHECK")</f>
        <v>OK</v>
      </c>
    </row>
    <row r="12" spans="2:22" x14ac:dyDescent="0.2">
      <c r="B12" s="266">
        <f>'1-Impresa_3'!B18</f>
        <v>0</v>
      </c>
      <c r="C12" s="52"/>
      <c r="D12" s="52"/>
      <c r="E12" s="52"/>
      <c r="F12" s="52"/>
      <c r="G12" s="52"/>
      <c r="H12" s="52"/>
      <c r="I12" s="52"/>
      <c r="J12" s="52"/>
      <c r="K12" s="52"/>
      <c r="L12" s="52"/>
      <c r="M12" s="52"/>
      <c r="N12" s="52"/>
      <c r="O12" s="52"/>
      <c r="P12" s="52"/>
      <c r="Q12" s="52"/>
      <c r="R12" s="52"/>
      <c r="S12" s="52"/>
      <c r="T12" s="52"/>
      <c r="U12" s="79">
        <f t="shared" si="5"/>
        <v>0</v>
      </c>
      <c r="V12" s="59" t="str">
        <f>IF(U12='1-Impresa_3'!H18,"OK","CHECK")</f>
        <v>OK</v>
      </c>
    </row>
    <row r="13" spans="2:22" x14ac:dyDescent="0.2">
      <c r="B13" s="266">
        <f>'1-Impresa_3'!B19</f>
        <v>0</v>
      </c>
      <c r="C13" s="52"/>
      <c r="D13" s="52"/>
      <c r="E13" s="52"/>
      <c r="F13" s="52"/>
      <c r="G13" s="52"/>
      <c r="H13" s="52"/>
      <c r="I13" s="52"/>
      <c r="J13" s="52"/>
      <c r="K13" s="52"/>
      <c r="L13" s="52"/>
      <c r="M13" s="52"/>
      <c r="N13" s="52"/>
      <c r="O13" s="52"/>
      <c r="P13" s="52"/>
      <c r="Q13" s="52"/>
      <c r="R13" s="52"/>
      <c r="S13" s="52"/>
      <c r="T13" s="52"/>
      <c r="U13" s="79">
        <f t="shared" si="5"/>
        <v>0</v>
      </c>
      <c r="V13" s="59" t="str">
        <f>IF(U13='1-Impresa_3'!H19,"OK","CHECK")</f>
        <v>OK</v>
      </c>
    </row>
    <row r="14" spans="2:22" x14ac:dyDescent="0.2">
      <c r="B14" s="266">
        <f>'1-Impresa_3'!B20</f>
        <v>0</v>
      </c>
      <c r="C14" s="52"/>
      <c r="D14" s="52"/>
      <c r="E14" s="52"/>
      <c r="F14" s="52"/>
      <c r="G14" s="52"/>
      <c r="H14" s="52"/>
      <c r="I14" s="52"/>
      <c r="J14" s="52"/>
      <c r="K14" s="52"/>
      <c r="L14" s="52"/>
      <c r="M14" s="52"/>
      <c r="N14" s="52"/>
      <c r="O14" s="52"/>
      <c r="P14" s="52"/>
      <c r="Q14" s="52"/>
      <c r="R14" s="52"/>
      <c r="S14" s="52"/>
      <c r="T14" s="52"/>
      <c r="U14" s="79">
        <f t="shared" si="5"/>
        <v>0</v>
      </c>
      <c r="V14" s="59" t="str">
        <f>IF(U14='1-Impresa_3'!H20,"OK","CHECK")</f>
        <v>OK</v>
      </c>
    </row>
    <row r="15" spans="2:22" x14ac:dyDescent="0.2">
      <c r="B15" s="266">
        <f>'1-Impresa_3'!B21</f>
        <v>0</v>
      </c>
      <c r="C15" s="52"/>
      <c r="D15" s="52"/>
      <c r="E15" s="52"/>
      <c r="F15" s="52"/>
      <c r="G15" s="52"/>
      <c r="H15" s="52"/>
      <c r="I15" s="52"/>
      <c r="J15" s="52"/>
      <c r="K15" s="52"/>
      <c r="L15" s="52"/>
      <c r="M15" s="52"/>
      <c r="N15" s="52"/>
      <c r="O15" s="52"/>
      <c r="P15" s="52"/>
      <c r="Q15" s="52"/>
      <c r="R15" s="52"/>
      <c r="S15" s="52"/>
      <c r="T15" s="52"/>
      <c r="U15" s="79">
        <f t="shared" si="2"/>
        <v>0</v>
      </c>
      <c r="V15" s="59" t="str">
        <f>IF(U15='1-Impresa_3'!H21,"OK","CHECK")</f>
        <v>OK</v>
      </c>
    </row>
    <row r="16" spans="2:22" x14ac:dyDescent="0.2">
      <c r="B16" s="266">
        <f>'1-Impresa_3'!B22</f>
        <v>0</v>
      </c>
      <c r="C16" s="52"/>
      <c r="D16" s="52"/>
      <c r="E16" s="52"/>
      <c r="F16" s="52"/>
      <c r="G16" s="52"/>
      <c r="H16" s="52"/>
      <c r="I16" s="52"/>
      <c r="J16" s="52"/>
      <c r="K16" s="52"/>
      <c r="L16" s="52"/>
      <c r="M16" s="52"/>
      <c r="N16" s="52"/>
      <c r="O16" s="52"/>
      <c r="P16" s="52"/>
      <c r="Q16" s="52"/>
      <c r="R16" s="52"/>
      <c r="S16" s="52"/>
      <c r="T16" s="52"/>
      <c r="U16" s="79">
        <f t="shared" si="2"/>
        <v>0</v>
      </c>
      <c r="V16" s="59" t="str">
        <f>IF(U16='1-Impresa_3'!H22,"OK","CHECK")</f>
        <v>OK</v>
      </c>
    </row>
    <row r="17" spans="2:22" x14ac:dyDescent="0.2">
      <c r="B17" s="266">
        <f>'1-Impresa_3'!B23</f>
        <v>0</v>
      </c>
      <c r="C17" s="52"/>
      <c r="D17" s="52"/>
      <c r="E17" s="52"/>
      <c r="F17" s="52"/>
      <c r="G17" s="52"/>
      <c r="H17" s="52"/>
      <c r="I17" s="52"/>
      <c r="J17" s="52"/>
      <c r="K17" s="52"/>
      <c r="L17" s="52"/>
      <c r="M17" s="52"/>
      <c r="N17" s="52"/>
      <c r="O17" s="52"/>
      <c r="P17" s="52"/>
      <c r="Q17" s="52"/>
      <c r="R17" s="52"/>
      <c r="S17" s="52"/>
      <c r="T17" s="52"/>
      <c r="U17" s="79">
        <f t="shared" si="2"/>
        <v>0</v>
      </c>
      <c r="V17" s="59" t="str">
        <f>IF(U17='1-Impresa_3'!H23,"OK","CHECK")</f>
        <v>OK</v>
      </c>
    </row>
    <row r="18" spans="2:22" ht="10.8" thickBot="1" x14ac:dyDescent="0.25">
      <c r="B18" s="267">
        <f>'1-Impresa_3'!B24</f>
        <v>0</v>
      </c>
      <c r="C18" s="55"/>
      <c r="D18" s="55"/>
      <c r="E18" s="55"/>
      <c r="F18" s="55"/>
      <c r="G18" s="55"/>
      <c r="H18" s="55"/>
      <c r="I18" s="55"/>
      <c r="J18" s="55"/>
      <c r="K18" s="55"/>
      <c r="L18" s="55"/>
      <c r="M18" s="55"/>
      <c r="N18" s="55"/>
      <c r="O18" s="55"/>
      <c r="P18" s="55"/>
      <c r="Q18" s="55"/>
      <c r="R18" s="55"/>
      <c r="S18" s="55"/>
      <c r="T18" s="55"/>
      <c r="U18" s="85">
        <f t="shared" si="2"/>
        <v>0</v>
      </c>
      <c r="V18" s="59" t="str">
        <f>IF(U18='1-Impresa_3'!H24,"OK","CHECK")</f>
        <v>OK</v>
      </c>
    </row>
    <row r="19" spans="2:22" ht="30.6" x14ac:dyDescent="0.2">
      <c r="B19" s="268" t="str">
        <f>'1-Impresa_3'!B25</f>
        <v>ii. Personale dipendente o non dipendente con profilo tecnico (ricercatori, tecnici e altro personale ausiliario nella misura in cui sono impiegati nel progetto)</v>
      </c>
      <c r="C19" s="68">
        <f t="shared" ref="C19" si="6">SUM(C20:C29)</f>
        <v>0</v>
      </c>
      <c r="D19" s="68">
        <f t="shared" ref="D19:T19" si="7">SUM(D20:D29)</f>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Q19" s="68">
        <f t="shared" si="7"/>
        <v>0</v>
      </c>
      <c r="R19" s="68">
        <f t="shared" si="7"/>
        <v>0</v>
      </c>
      <c r="S19" s="68">
        <f t="shared" si="7"/>
        <v>0</v>
      </c>
      <c r="T19" s="68">
        <f t="shared" si="7"/>
        <v>0</v>
      </c>
      <c r="U19" s="68">
        <f t="shared" si="2"/>
        <v>0</v>
      </c>
      <c r="V19" s="59" t="str">
        <f>IF(U19='1-Impresa_3'!H25,"OK","CHECK")</f>
        <v>OK</v>
      </c>
    </row>
    <row r="20" spans="2:22" x14ac:dyDescent="0.2">
      <c r="B20" s="266">
        <f>'1-Impresa_3'!B26</f>
        <v>0</v>
      </c>
      <c r="C20" s="52"/>
      <c r="D20" s="52"/>
      <c r="E20" s="52"/>
      <c r="F20" s="52"/>
      <c r="G20" s="52"/>
      <c r="H20" s="52"/>
      <c r="I20" s="52"/>
      <c r="J20" s="52"/>
      <c r="K20" s="52"/>
      <c r="L20" s="52"/>
      <c r="M20" s="52"/>
      <c r="N20" s="52"/>
      <c r="O20" s="52"/>
      <c r="P20" s="52"/>
      <c r="Q20" s="52"/>
      <c r="R20" s="52"/>
      <c r="S20" s="52"/>
      <c r="T20" s="52"/>
      <c r="U20" s="79">
        <f t="shared" si="2"/>
        <v>0</v>
      </c>
      <c r="V20" s="59" t="str">
        <f>IF(U20='1-Impresa_3'!H26,"OK","CHECK")</f>
        <v>OK</v>
      </c>
    </row>
    <row r="21" spans="2:22" x14ac:dyDescent="0.2">
      <c r="B21" s="266">
        <f>'1-Impresa_3'!B27</f>
        <v>0</v>
      </c>
      <c r="C21" s="52"/>
      <c r="D21" s="52"/>
      <c r="E21" s="52"/>
      <c r="F21" s="52"/>
      <c r="G21" s="52"/>
      <c r="H21" s="52"/>
      <c r="I21" s="52"/>
      <c r="J21" s="52"/>
      <c r="K21" s="52"/>
      <c r="L21" s="52"/>
      <c r="M21" s="52"/>
      <c r="N21" s="52"/>
      <c r="O21" s="52"/>
      <c r="P21" s="52"/>
      <c r="Q21" s="52"/>
      <c r="R21" s="52"/>
      <c r="S21" s="52"/>
      <c r="T21" s="52"/>
      <c r="U21" s="79">
        <f t="shared" ref="U21:U25" si="8">SUM(C21:T21)</f>
        <v>0</v>
      </c>
      <c r="V21" s="59" t="str">
        <f>IF(U21='1-Impresa_3'!H27,"OK","CHECK")</f>
        <v>OK</v>
      </c>
    </row>
    <row r="22" spans="2:22" x14ac:dyDescent="0.2">
      <c r="B22" s="266">
        <f>'1-Impresa_3'!B28</f>
        <v>0</v>
      </c>
      <c r="C22" s="52"/>
      <c r="D22" s="52"/>
      <c r="E22" s="52"/>
      <c r="F22" s="52"/>
      <c r="G22" s="52"/>
      <c r="H22" s="52"/>
      <c r="I22" s="52"/>
      <c r="J22" s="52"/>
      <c r="K22" s="52"/>
      <c r="L22" s="52"/>
      <c r="M22" s="52"/>
      <c r="N22" s="52"/>
      <c r="O22" s="52"/>
      <c r="P22" s="52"/>
      <c r="Q22" s="52"/>
      <c r="R22" s="52"/>
      <c r="S22" s="52"/>
      <c r="T22" s="52"/>
      <c r="U22" s="79">
        <f t="shared" si="8"/>
        <v>0</v>
      </c>
      <c r="V22" s="59" t="str">
        <f>IF(U22='1-Impresa_3'!H28,"OK","CHECK")</f>
        <v>OK</v>
      </c>
    </row>
    <row r="23" spans="2:22" x14ac:dyDescent="0.2">
      <c r="B23" s="266">
        <f>'1-Impresa_3'!B29</f>
        <v>0</v>
      </c>
      <c r="C23" s="52"/>
      <c r="D23" s="52"/>
      <c r="E23" s="52"/>
      <c r="F23" s="52"/>
      <c r="G23" s="52"/>
      <c r="H23" s="52"/>
      <c r="I23" s="52"/>
      <c r="J23" s="52"/>
      <c r="K23" s="52"/>
      <c r="L23" s="52"/>
      <c r="M23" s="52"/>
      <c r="N23" s="52"/>
      <c r="O23" s="52"/>
      <c r="P23" s="52"/>
      <c r="Q23" s="52"/>
      <c r="R23" s="52"/>
      <c r="S23" s="52"/>
      <c r="T23" s="52"/>
      <c r="U23" s="79">
        <f t="shared" si="8"/>
        <v>0</v>
      </c>
      <c r="V23" s="59" t="str">
        <f>IF(U23='1-Impresa_3'!H29,"OK","CHECK")</f>
        <v>OK</v>
      </c>
    </row>
    <row r="24" spans="2:22" x14ac:dyDescent="0.2">
      <c r="B24" s="266">
        <f>'1-Impresa_3'!B30</f>
        <v>0</v>
      </c>
      <c r="C24" s="52"/>
      <c r="D24" s="52"/>
      <c r="E24" s="52"/>
      <c r="F24" s="52"/>
      <c r="G24" s="52"/>
      <c r="H24" s="52"/>
      <c r="I24" s="52"/>
      <c r="J24" s="52"/>
      <c r="K24" s="52"/>
      <c r="L24" s="52"/>
      <c r="M24" s="52"/>
      <c r="N24" s="52"/>
      <c r="O24" s="52"/>
      <c r="P24" s="52"/>
      <c r="Q24" s="52"/>
      <c r="R24" s="52"/>
      <c r="S24" s="52"/>
      <c r="T24" s="52"/>
      <c r="U24" s="79">
        <f t="shared" si="8"/>
        <v>0</v>
      </c>
      <c r="V24" s="59" t="str">
        <f>IF(U24='1-Impresa_3'!H30,"OK","CHECK")</f>
        <v>OK</v>
      </c>
    </row>
    <row r="25" spans="2:22" x14ac:dyDescent="0.2">
      <c r="B25" s="266">
        <f>'1-Impresa_3'!B31</f>
        <v>0</v>
      </c>
      <c r="C25" s="52"/>
      <c r="D25" s="52"/>
      <c r="E25" s="52"/>
      <c r="F25" s="52"/>
      <c r="G25" s="52"/>
      <c r="H25" s="52"/>
      <c r="I25" s="52"/>
      <c r="J25" s="52"/>
      <c r="K25" s="52"/>
      <c r="L25" s="52"/>
      <c r="M25" s="52"/>
      <c r="N25" s="52"/>
      <c r="O25" s="52"/>
      <c r="P25" s="52"/>
      <c r="Q25" s="52"/>
      <c r="R25" s="52"/>
      <c r="S25" s="52"/>
      <c r="T25" s="52"/>
      <c r="U25" s="79">
        <f t="shared" si="8"/>
        <v>0</v>
      </c>
      <c r="V25" s="59" t="str">
        <f>IF(U25='1-Impresa_3'!H31,"OK","CHECK")</f>
        <v>OK</v>
      </c>
    </row>
    <row r="26" spans="2:22" x14ac:dyDescent="0.2">
      <c r="B26" s="266">
        <f>'1-Impresa_3'!B32</f>
        <v>0</v>
      </c>
      <c r="C26" s="52"/>
      <c r="D26" s="52"/>
      <c r="E26" s="52"/>
      <c r="F26" s="52"/>
      <c r="G26" s="52"/>
      <c r="H26" s="52"/>
      <c r="I26" s="52"/>
      <c r="J26" s="52"/>
      <c r="K26" s="52"/>
      <c r="L26" s="52"/>
      <c r="M26" s="52"/>
      <c r="N26" s="52"/>
      <c r="O26" s="52"/>
      <c r="P26" s="52"/>
      <c r="Q26" s="52"/>
      <c r="R26" s="52"/>
      <c r="S26" s="52"/>
      <c r="T26" s="52"/>
      <c r="U26" s="79">
        <f t="shared" si="2"/>
        <v>0</v>
      </c>
      <c r="V26" s="59" t="str">
        <f>IF(U26='1-Impresa_3'!H32,"OK","CHECK")</f>
        <v>OK</v>
      </c>
    </row>
    <row r="27" spans="2:22" x14ac:dyDescent="0.2">
      <c r="B27" s="266">
        <f>'1-Impresa_3'!B33</f>
        <v>0</v>
      </c>
      <c r="C27" s="52"/>
      <c r="D27" s="52"/>
      <c r="E27" s="52"/>
      <c r="F27" s="52"/>
      <c r="G27" s="52"/>
      <c r="H27" s="52"/>
      <c r="I27" s="52"/>
      <c r="J27" s="52"/>
      <c r="K27" s="52"/>
      <c r="L27" s="52"/>
      <c r="M27" s="52"/>
      <c r="N27" s="52"/>
      <c r="O27" s="52"/>
      <c r="P27" s="52"/>
      <c r="Q27" s="52"/>
      <c r="R27" s="52"/>
      <c r="S27" s="52"/>
      <c r="T27" s="52"/>
      <c r="U27" s="79">
        <f t="shared" si="2"/>
        <v>0</v>
      </c>
      <c r="V27" s="59" t="str">
        <f>IF(U27='1-Impresa_3'!H33,"OK","CHECK")</f>
        <v>OK</v>
      </c>
    </row>
    <row r="28" spans="2:22" x14ac:dyDescent="0.2">
      <c r="B28" s="266">
        <f>'1-Impresa_3'!B34</f>
        <v>0</v>
      </c>
      <c r="C28" s="52"/>
      <c r="D28" s="52"/>
      <c r="E28" s="52"/>
      <c r="F28" s="52"/>
      <c r="G28" s="52"/>
      <c r="H28" s="52"/>
      <c r="I28" s="52"/>
      <c r="J28" s="52"/>
      <c r="K28" s="52"/>
      <c r="L28" s="52"/>
      <c r="M28" s="52"/>
      <c r="N28" s="52"/>
      <c r="O28" s="52"/>
      <c r="P28" s="52"/>
      <c r="Q28" s="52"/>
      <c r="R28" s="52"/>
      <c r="S28" s="52"/>
      <c r="T28" s="52"/>
      <c r="U28" s="79">
        <f t="shared" si="2"/>
        <v>0</v>
      </c>
      <c r="V28" s="59" t="str">
        <f>IF(U28='1-Impresa_3'!H34,"OK","CHECK")</f>
        <v>OK</v>
      </c>
    </row>
    <row r="29" spans="2:22" ht="10.8" thickBot="1" x14ac:dyDescent="0.25">
      <c r="B29" s="267">
        <f>'1-Impresa_3'!B35</f>
        <v>0</v>
      </c>
      <c r="C29" s="55"/>
      <c r="D29" s="55"/>
      <c r="E29" s="55"/>
      <c r="F29" s="55"/>
      <c r="G29" s="55"/>
      <c r="H29" s="55"/>
      <c r="I29" s="55"/>
      <c r="J29" s="55"/>
      <c r="K29" s="55"/>
      <c r="L29" s="55"/>
      <c r="M29" s="55"/>
      <c r="N29" s="55"/>
      <c r="O29" s="55"/>
      <c r="P29" s="55"/>
      <c r="Q29" s="55"/>
      <c r="R29" s="55"/>
      <c r="S29" s="55"/>
      <c r="T29" s="55"/>
      <c r="U29" s="85">
        <f t="shared" si="2"/>
        <v>0</v>
      </c>
      <c r="V29" s="59" t="str">
        <f>IF(U29='1-Impresa_3'!H35,"OK","CHECK")</f>
        <v>OK</v>
      </c>
    </row>
    <row r="30" spans="2:22" ht="10.8" thickBot="1" x14ac:dyDescent="0.25">
      <c r="B30" s="269" t="str">
        <f>'1-Impresa_3'!B36</f>
        <v>Strumenti ed Attrezzature</v>
      </c>
      <c r="C30" s="63">
        <f t="shared" ref="C30" si="9">SUM(C31:C35)</f>
        <v>0</v>
      </c>
      <c r="D30" s="63">
        <f t="shared" ref="D30:T30" si="10">SUM(D31:D35)</f>
        <v>0</v>
      </c>
      <c r="E30" s="63">
        <f t="shared" si="10"/>
        <v>0</v>
      </c>
      <c r="F30" s="63">
        <f t="shared" si="10"/>
        <v>0</v>
      </c>
      <c r="G30" s="63">
        <f t="shared" si="10"/>
        <v>0</v>
      </c>
      <c r="H30" s="63">
        <f t="shared" si="10"/>
        <v>0</v>
      </c>
      <c r="I30" s="63">
        <f t="shared" si="10"/>
        <v>0</v>
      </c>
      <c r="J30" s="63">
        <f t="shared" si="10"/>
        <v>0</v>
      </c>
      <c r="K30" s="63">
        <f t="shared" si="10"/>
        <v>0</v>
      </c>
      <c r="L30" s="63">
        <f t="shared" si="10"/>
        <v>0</v>
      </c>
      <c r="M30" s="63">
        <f t="shared" si="10"/>
        <v>0</v>
      </c>
      <c r="N30" s="63">
        <f t="shared" si="10"/>
        <v>0</v>
      </c>
      <c r="O30" s="63">
        <f t="shared" si="10"/>
        <v>0</v>
      </c>
      <c r="P30" s="63">
        <f t="shared" si="10"/>
        <v>0</v>
      </c>
      <c r="Q30" s="63">
        <f t="shared" si="10"/>
        <v>0</v>
      </c>
      <c r="R30" s="63">
        <f t="shared" si="10"/>
        <v>0</v>
      </c>
      <c r="S30" s="63">
        <f t="shared" si="10"/>
        <v>0</v>
      </c>
      <c r="T30" s="63">
        <f t="shared" si="10"/>
        <v>0</v>
      </c>
      <c r="U30" s="63">
        <f t="shared" si="2"/>
        <v>0</v>
      </c>
      <c r="V30" s="59" t="str">
        <f>IF(U30='1-Impresa_3'!H36,"OK","CHECK")</f>
        <v>OK</v>
      </c>
    </row>
    <row r="31" spans="2:22" x14ac:dyDescent="0.2">
      <c r="B31" s="266">
        <f>'1-Impresa_3'!B37</f>
        <v>0</v>
      </c>
      <c r="C31" s="52"/>
      <c r="D31" s="52"/>
      <c r="E31" s="52"/>
      <c r="F31" s="52"/>
      <c r="G31" s="52"/>
      <c r="H31" s="52"/>
      <c r="I31" s="52"/>
      <c r="J31" s="52"/>
      <c r="K31" s="52"/>
      <c r="L31" s="52"/>
      <c r="M31" s="52"/>
      <c r="N31" s="52"/>
      <c r="O31" s="52"/>
      <c r="P31" s="52"/>
      <c r="Q31" s="52"/>
      <c r="R31" s="52"/>
      <c r="S31" s="52"/>
      <c r="T31" s="52"/>
      <c r="U31" s="79">
        <f t="shared" si="2"/>
        <v>0</v>
      </c>
      <c r="V31" s="59" t="str">
        <f>IF(U31='1-Impresa_3'!H37,"OK","CHECK")</f>
        <v>OK</v>
      </c>
    </row>
    <row r="32" spans="2:22" x14ac:dyDescent="0.2">
      <c r="B32" s="266">
        <f>'1-Impresa_3'!B38</f>
        <v>0</v>
      </c>
      <c r="C32" s="52"/>
      <c r="D32" s="52"/>
      <c r="E32" s="52"/>
      <c r="F32" s="52"/>
      <c r="G32" s="52"/>
      <c r="H32" s="52"/>
      <c r="I32" s="52"/>
      <c r="J32" s="52"/>
      <c r="K32" s="52"/>
      <c r="L32" s="52"/>
      <c r="M32" s="52"/>
      <c r="N32" s="52"/>
      <c r="O32" s="52"/>
      <c r="P32" s="52"/>
      <c r="Q32" s="52"/>
      <c r="R32" s="52"/>
      <c r="S32" s="52"/>
      <c r="T32" s="52"/>
      <c r="U32" s="79">
        <f t="shared" si="2"/>
        <v>0</v>
      </c>
      <c r="V32" s="59" t="str">
        <f>IF(U32='1-Impresa_3'!H38,"OK","CHECK")</f>
        <v>OK</v>
      </c>
    </row>
    <row r="33" spans="2:22" x14ac:dyDescent="0.2">
      <c r="B33" s="266">
        <f>'1-Impresa_3'!B39</f>
        <v>0</v>
      </c>
      <c r="C33" s="52"/>
      <c r="D33" s="52"/>
      <c r="E33" s="52"/>
      <c r="F33" s="52"/>
      <c r="G33" s="52"/>
      <c r="H33" s="52"/>
      <c r="I33" s="52"/>
      <c r="J33" s="52"/>
      <c r="K33" s="52"/>
      <c r="L33" s="52"/>
      <c r="M33" s="52"/>
      <c r="N33" s="52"/>
      <c r="O33" s="52"/>
      <c r="P33" s="52"/>
      <c r="Q33" s="52"/>
      <c r="R33" s="52"/>
      <c r="S33" s="52"/>
      <c r="T33" s="52"/>
      <c r="U33" s="79">
        <f t="shared" si="2"/>
        <v>0</v>
      </c>
      <c r="V33" s="59" t="str">
        <f>IF(U33='1-Impresa_3'!H39,"OK","CHECK")</f>
        <v>OK</v>
      </c>
    </row>
    <row r="34" spans="2:22" x14ac:dyDescent="0.2">
      <c r="B34" s="266">
        <f>'1-Impresa_3'!B40</f>
        <v>0</v>
      </c>
      <c r="C34" s="52"/>
      <c r="D34" s="52"/>
      <c r="E34" s="52"/>
      <c r="F34" s="52"/>
      <c r="G34" s="52"/>
      <c r="H34" s="52"/>
      <c r="I34" s="52"/>
      <c r="J34" s="52"/>
      <c r="K34" s="52"/>
      <c r="L34" s="52"/>
      <c r="M34" s="52"/>
      <c r="N34" s="52"/>
      <c r="O34" s="52"/>
      <c r="P34" s="52"/>
      <c r="Q34" s="52"/>
      <c r="R34" s="52"/>
      <c r="S34" s="52"/>
      <c r="T34" s="52"/>
      <c r="U34" s="79">
        <f t="shared" si="2"/>
        <v>0</v>
      </c>
      <c r="V34" s="59" t="str">
        <f>IF(U34='1-Impresa_3'!H40,"OK","CHECK")</f>
        <v>OK</v>
      </c>
    </row>
    <row r="35" spans="2:22" ht="10.8" thickBot="1" x14ac:dyDescent="0.25">
      <c r="B35" s="267">
        <f>'1-Impresa_3'!B41</f>
        <v>0</v>
      </c>
      <c r="C35" s="55"/>
      <c r="D35" s="55"/>
      <c r="E35" s="55"/>
      <c r="F35" s="55"/>
      <c r="G35" s="55"/>
      <c r="H35" s="55"/>
      <c r="I35" s="55"/>
      <c r="J35" s="55"/>
      <c r="K35" s="55"/>
      <c r="L35" s="55"/>
      <c r="M35" s="55"/>
      <c r="N35" s="55"/>
      <c r="O35" s="55"/>
      <c r="P35" s="55"/>
      <c r="Q35" s="55"/>
      <c r="R35" s="55"/>
      <c r="S35" s="55"/>
      <c r="T35" s="55"/>
      <c r="U35" s="85">
        <f t="shared" si="2"/>
        <v>0</v>
      </c>
      <c r="V35" s="59" t="str">
        <f>IF(U35='1-Impresa_3'!H41,"OK","CHECK")</f>
        <v>OK</v>
      </c>
    </row>
    <row r="36" spans="2:22" ht="10.8" thickBot="1" x14ac:dyDescent="0.25">
      <c r="B36" s="269" t="str">
        <f>'1-Impresa_3'!B42</f>
        <v>Ricerca Contrattuale</v>
      </c>
      <c r="C36" s="63">
        <f t="shared" ref="C36" si="11">SUM(C37:C41)</f>
        <v>0</v>
      </c>
      <c r="D36" s="63">
        <f t="shared" ref="D36:T36" si="12">SUM(D37:D41)</f>
        <v>0</v>
      </c>
      <c r="E36" s="63">
        <f t="shared" si="12"/>
        <v>0</v>
      </c>
      <c r="F36" s="63">
        <f t="shared" si="12"/>
        <v>0</v>
      </c>
      <c r="G36" s="63">
        <f t="shared" si="12"/>
        <v>0</v>
      </c>
      <c r="H36" s="63">
        <f t="shared" si="12"/>
        <v>0</v>
      </c>
      <c r="I36" s="63">
        <f t="shared" si="12"/>
        <v>0</v>
      </c>
      <c r="J36" s="63">
        <f t="shared" si="12"/>
        <v>0</v>
      </c>
      <c r="K36" s="63">
        <f t="shared" si="12"/>
        <v>0</v>
      </c>
      <c r="L36" s="63">
        <f t="shared" si="12"/>
        <v>0</v>
      </c>
      <c r="M36" s="63">
        <f t="shared" si="12"/>
        <v>0</v>
      </c>
      <c r="N36" s="63">
        <f t="shared" si="12"/>
        <v>0</v>
      </c>
      <c r="O36" s="63">
        <f t="shared" si="12"/>
        <v>0</v>
      </c>
      <c r="P36" s="63">
        <f t="shared" si="12"/>
        <v>0</v>
      </c>
      <c r="Q36" s="63">
        <f t="shared" si="12"/>
        <v>0</v>
      </c>
      <c r="R36" s="63">
        <f t="shared" si="12"/>
        <v>0</v>
      </c>
      <c r="S36" s="63">
        <f t="shared" si="12"/>
        <v>0</v>
      </c>
      <c r="T36" s="63">
        <f t="shared" si="12"/>
        <v>0</v>
      </c>
      <c r="U36" s="63">
        <f t="shared" si="2"/>
        <v>0</v>
      </c>
      <c r="V36" s="59" t="str">
        <f>IF(U36='1-Impresa_3'!H42,"OK","CHECK")</f>
        <v>OK</v>
      </c>
    </row>
    <row r="37" spans="2:22" x14ac:dyDescent="0.2">
      <c r="B37" s="266" t="str">
        <f>'1-Impresa_3'!B43</f>
        <v>e</v>
      </c>
      <c r="C37" s="52"/>
      <c r="D37" s="52"/>
      <c r="E37" s="52"/>
      <c r="F37" s="52"/>
      <c r="G37" s="52"/>
      <c r="H37" s="52"/>
      <c r="I37" s="52"/>
      <c r="J37" s="52"/>
      <c r="K37" s="52"/>
      <c r="L37" s="52"/>
      <c r="M37" s="52"/>
      <c r="N37" s="52"/>
      <c r="O37" s="52"/>
      <c r="P37" s="52"/>
      <c r="Q37" s="52"/>
      <c r="R37" s="52"/>
      <c r="S37" s="52"/>
      <c r="T37" s="52"/>
      <c r="U37" s="79">
        <f t="shared" si="2"/>
        <v>0</v>
      </c>
      <c r="V37" s="59" t="str">
        <f>IF(U37='1-Impresa_3'!H43,"OK","CHECK")</f>
        <v>OK</v>
      </c>
    </row>
    <row r="38" spans="2:22" x14ac:dyDescent="0.2">
      <c r="B38" s="266">
        <f>'1-Impresa_3'!B44</f>
        <v>0</v>
      </c>
      <c r="C38" s="52"/>
      <c r="D38" s="52"/>
      <c r="E38" s="52"/>
      <c r="F38" s="52"/>
      <c r="G38" s="52"/>
      <c r="H38" s="52"/>
      <c r="I38" s="52"/>
      <c r="J38" s="52"/>
      <c r="K38" s="52"/>
      <c r="L38" s="52"/>
      <c r="M38" s="52"/>
      <c r="N38" s="52"/>
      <c r="O38" s="52"/>
      <c r="P38" s="52"/>
      <c r="Q38" s="52"/>
      <c r="R38" s="52"/>
      <c r="S38" s="52"/>
      <c r="T38" s="52"/>
      <c r="U38" s="79">
        <f t="shared" si="2"/>
        <v>0</v>
      </c>
      <c r="V38" s="59" t="str">
        <f>IF(U38='1-Impresa_3'!H44,"OK","CHECK")</f>
        <v>OK</v>
      </c>
    </row>
    <row r="39" spans="2:22" x14ac:dyDescent="0.2">
      <c r="B39" s="266">
        <f>'1-Impresa_3'!B45</f>
        <v>0</v>
      </c>
      <c r="C39" s="52"/>
      <c r="D39" s="52"/>
      <c r="E39" s="52"/>
      <c r="F39" s="52"/>
      <c r="G39" s="52"/>
      <c r="H39" s="52"/>
      <c r="I39" s="52"/>
      <c r="J39" s="52"/>
      <c r="K39" s="52"/>
      <c r="L39" s="52"/>
      <c r="M39" s="52"/>
      <c r="N39" s="52"/>
      <c r="O39" s="52"/>
      <c r="P39" s="52"/>
      <c r="Q39" s="52"/>
      <c r="R39" s="52"/>
      <c r="S39" s="52"/>
      <c r="T39" s="52"/>
      <c r="U39" s="79">
        <f t="shared" si="2"/>
        <v>0</v>
      </c>
      <c r="V39" s="59" t="str">
        <f>IF(U39='1-Impresa_3'!H45,"OK","CHECK")</f>
        <v>OK</v>
      </c>
    </row>
    <row r="40" spans="2:22" x14ac:dyDescent="0.2">
      <c r="B40" s="266">
        <f>'1-Impresa_3'!B46</f>
        <v>0</v>
      </c>
      <c r="C40" s="52"/>
      <c r="D40" s="52"/>
      <c r="E40" s="52"/>
      <c r="F40" s="52"/>
      <c r="G40" s="52"/>
      <c r="H40" s="52"/>
      <c r="I40" s="52"/>
      <c r="J40" s="52"/>
      <c r="K40" s="52"/>
      <c r="L40" s="52"/>
      <c r="M40" s="52"/>
      <c r="N40" s="52"/>
      <c r="O40" s="52"/>
      <c r="P40" s="52"/>
      <c r="Q40" s="52"/>
      <c r="R40" s="52"/>
      <c r="S40" s="52"/>
      <c r="T40" s="52"/>
      <c r="U40" s="79">
        <f t="shared" si="2"/>
        <v>0</v>
      </c>
      <c r="V40" s="59" t="str">
        <f>IF(U40='1-Impresa_3'!H46,"OK","CHECK")</f>
        <v>OK</v>
      </c>
    </row>
    <row r="41" spans="2:22" ht="10.8" thickBot="1" x14ac:dyDescent="0.25">
      <c r="B41" s="267">
        <f>'1-Impresa_3'!B47</f>
        <v>0</v>
      </c>
      <c r="C41" s="55"/>
      <c r="D41" s="55"/>
      <c r="E41" s="55"/>
      <c r="F41" s="55"/>
      <c r="G41" s="55"/>
      <c r="H41" s="55"/>
      <c r="I41" s="55"/>
      <c r="J41" s="55"/>
      <c r="K41" s="55"/>
      <c r="L41" s="55"/>
      <c r="M41" s="55"/>
      <c r="N41" s="55"/>
      <c r="O41" s="55"/>
      <c r="P41" s="55"/>
      <c r="Q41" s="55"/>
      <c r="R41" s="55"/>
      <c r="S41" s="55"/>
      <c r="T41" s="55"/>
      <c r="U41" s="85">
        <f t="shared" si="2"/>
        <v>0</v>
      </c>
      <c r="V41" s="59" t="str">
        <f>IF(U41='1-Impresa_3'!H47,"OK","CHECK")</f>
        <v>OK</v>
      </c>
    </row>
    <row r="42" spans="2:22" ht="23.25" customHeight="1" thickBot="1" x14ac:dyDescent="0.25">
      <c r="B42" s="269" t="str">
        <f>'1-Impresa_3'!B48</f>
        <v>Costi per la tutela della proprietà intellettuale</v>
      </c>
      <c r="C42" s="63">
        <f>SUM(C43:C47)</f>
        <v>0</v>
      </c>
      <c r="D42" s="63">
        <f t="shared" ref="D42:T42" si="13">SUM(D43:D47)</f>
        <v>0</v>
      </c>
      <c r="E42" s="63">
        <f t="shared" si="13"/>
        <v>0</v>
      </c>
      <c r="F42" s="63">
        <f t="shared" si="13"/>
        <v>0</v>
      </c>
      <c r="G42" s="63">
        <f t="shared" si="13"/>
        <v>0</v>
      </c>
      <c r="H42" s="63">
        <f t="shared" si="13"/>
        <v>0</v>
      </c>
      <c r="I42" s="63">
        <f t="shared" si="13"/>
        <v>0</v>
      </c>
      <c r="J42" s="63">
        <f t="shared" si="13"/>
        <v>0</v>
      </c>
      <c r="K42" s="63">
        <f t="shared" si="13"/>
        <v>0</v>
      </c>
      <c r="L42" s="63">
        <f t="shared" si="13"/>
        <v>0</v>
      </c>
      <c r="M42" s="63">
        <f t="shared" si="13"/>
        <v>0</v>
      </c>
      <c r="N42" s="63">
        <f t="shared" si="13"/>
        <v>0</v>
      </c>
      <c r="O42" s="63">
        <f t="shared" si="13"/>
        <v>0</v>
      </c>
      <c r="P42" s="63">
        <f t="shared" si="13"/>
        <v>0</v>
      </c>
      <c r="Q42" s="63">
        <f t="shared" si="13"/>
        <v>0</v>
      </c>
      <c r="R42" s="63">
        <f t="shared" si="13"/>
        <v>0</v>
      </c>
      <c r="S42" s="63">
        <f t="shared" si="13"/>
        <v>0</v>
      </c>
      <c r="T42" s="63">
        <f t="shared" si="13"/>
        <v>0</v>
      </c>
      <c r="U42" s="63">
        <f t="shared" si="2"/>
        <v>0</v>
      </c>
      <c r="V42" s="59" t="str">
        <f>IF(U42='1-Impresa_3'!H48,"OK","CHECK")</f>
        <v>OK</v>
      </c>
    </row>
    <row r="43" spans="2:22" x14ac:dyDescent="0.2">
      <c r="B43" s="268">
        <f>'1-Impresa_3'!B49</f>
        <v>0</v>
      </c>
      <c r="C43" s="57"/>
      <c r="D43" s="57"/>
      <c r="E43" s="57"/>
      <c r="F43" s="57"/>
      <c r="G43" s="57"/>
      <c r="H43" s="57"/>
      <c r="I43" s="57"/>
      <c r="J43" s="57"/>
      <c r="K43" s="57"/>
      <c r="L43" s="57"/>
      <c r="M43" s="57"/>
      <c r="N43" s="57"/>
      <c r="O43" s="57"/>
      <c r="P43" s="57"/>
      <c r="Q43" s="57"/>
      <c r="R43" s="57"/>
      <c r="S43" s="57"/>
      <c r="T43" s="57"/>
      <c r="U43" s="68">
        <f t="shared" si="2"/>
        <v>0</v>
      </c>
      <c r="V43" s="59" t="str">
        <f>IF(U43='1-Impresa_3'!H49,"OK","CHECK")</f>
        <v>OK</v>
      </c>
    </row>
    <row r="44" spans="2:22" x14ac:dyDescent="0.2">
      <c r="B44" s="266">
        <f>'1-Impresa_3'!B50</f>
        <v>0</v>
      </c>
      <c r="C44" s="52"/>
      <c r="D44" s="52"/>
      <c r="E44" s="52"/>
      <c r="F44" s="52"/>
      <c r="G44" s="52"/>
      <c r="H44" s="52"/>
      <c r="I44" s="52"/>
      <c r="J44" s="52"/>
      <c r="K44" s="52"/>
      <c r="L44" s="52"/>
      <c r="M44" s="52"/>
      <c r="N44" s="52"/>
      <c r="O44" s="52"/>
      <c r="P44" s="52"/>
      <c r="Q44" s="52"/>
      <c r="R44" s="52"/>
      <c r="S44" s="52"/>
      <c r="T44" s="52"/>
      <c r="U44" s="79">
        <f t="shared" si="2"/>
        <v>0</v>
      </c>
      <c r="V44" s="59" t="str">
        <f>IF(U44='1-Impresa_3'!H50,"OK","CHECK")</f>
        <v>OK</v>
      </c>
    </row>
    <row r="45" spans="2:22" x14ac:dyDescent="0.2">
      <c r="B45" s="266">
        <f>'1-Impresa_3'!B51</f>
        <v>0</v>
      </c>
      <c r="C45" s="52"/>
      <c r="D45" s="52"/>
      <c r="E45" s="52"/>
      <c r="F45" s="52"/>
      <c r="G45" s="52"/>
      <c r="H45" s="52"/>
      <c r="I45" s="52"/>
      <c r="J45" s="52"/>
      <c r="K45" s="52"/>
      <c r="L45" s="52"/>
      <c r="M45" s="52"/>
      <c r="N45" s="52"/>
      <c r="O45" s="52"/>
      <c r="P45" s="52"/>
      <c r="Q45" s="52"/>
      <c r="R45" s="52"/>
      <c r="S45" s="52"/>
      <c r="T45" s="52"/>
      <c r="U45" s="79">
        <f t="shared" si="2"/>
        <v>0</v>
      </c>
      <c r="V45" s="59" t="str">
        <f>IF(U45='1-Impresa_3'!H51,"OK","CHECK")</f>
        <v>OK</v>
      </c>
    </row>
    <row r="46" spans="2:22" x14ac:dyDescent="0.2">
      <c r="B46" s="266">
        <f>'1-Impresa_3'!B52</f>
        <v>0</v>
      </c>
      <c r="C46" s="52"/>
      <c r="D46" s="52"/>
      <c r="E46" s="52"/>
      <c r="F46" s="52"/>
      <c r="G46" s="52"/>
      <c r="H46" s="52"/>
      <c r="I46" s="52"/>
      <c r="J46" s="52"/>
      <c r="K46" s="52"/>
      <c r="L46" s="52"/>
      <c r="M46" s="52"/>
      <c r="N46" s="52"/>
      <c r="O46" s="52"/>
      <c r="P46" s="52"/>
      <c r="Q46" s="52"/>
      <c r="R46" s="52"/>
      <c r="S46" s="52"/>
      <c r="T46" s="52"/>
      <c r="U46" s="79">
        <f t="shared" si="2"/>
        <v>0</v>
      </c>
      <c r="V46" s="59" t="str">
        <f>IF(U46='1-Impresa_3'!H52,"OK","CHECK")</f>
        <v>OK</v>
      </c>
    </row>
    <row r="47" spans="2:22" ht="10.8" thickBot="1" x14ac:dyDescent="0.25">
      <c r="B47" s="266">
        <f>'1-Impresa_3'!B53</f>
        <v>0</v>
      </c>
      <c r="C47" s="52"/>
      <c r="D47" s="52"/>
      <c r="E47" s="52"/>
      <c r="F47" s="52"/>
      <c r="G47" s="52"/>
      <c r="H47" s="52"/>
      <c r="I47" s="52"/>
      <c r="J47" s="52"/>
      <c r="K47" s="52"/>
      <c r="L47" s="52"/>
      <c r="M47" s="52"/>
      <c r="N47" s="52"/>
      <c r="O47" s="52"/>
      <c r="P47" s="52"/>
      <c r="Q47" s="52"/>
      <c r="R47" s="52"/>
      <c r="S47" s="52"/>
      <c r="T47" s="52"/>
      <c r="U47" s="79">
        <f t="shared" si="2"/>
        <v>0</v>
      </c>
      <c r="V47" s="59" t="str">
        <f>IF(U47='1-Impresa_3'!H53,"OK","CHECK")</f>
        <v>OK</v>
      </c>
    </row>
    <row r="48" spans="2:22" ht="10.8" thickBot="1" x14ac:dyDescent="0.25">
      <c r="B48" s="269" t="str">
        <f>'1-Impresa_3'!B54</f>
        <v>Spese Generali</v>
      </c>
      <c r="C48" s="63">
        <f>SUM(C49)</f>
        <v>0</v>
      </c>
      <c r="D48" s="63">
        <f t="shared" ref="D48:T48" si="14">SUM(D49)</f>
        <v>0</v>
      </c>
      <c r="E48" s="63">
        <f t="shared" si="14"/>
        <v>0</v>
      </c>
      <c r="F48" s="63">
        <f t="shared" si="14"/>
        <v>0</v>
      </c>
      <c r="G48" s="63">
        <f t="shared" si="14"/>
        <v>0</v>
      </c>
      <c r="H48" s="63">
        <f t="shared" si="14"/>
        <v>0</v>
      </c>
      <c r="I48" s="63">
        <f t="shared" si="14"/>
        <v>0</v>
      </c>
      <c r="J48" s="63">
        <f t="shared" si="14"/>
        <v>0</v>
      </c>
      <c r="K48" s="63">
        <f t="shared" si="14"/>
        <v>0</v>
      </c>
      <c r="L48" s="63">
        <f t="shared" si="14"/>
        <v>0</v>
      </c>
      <c r="M48" s="63">
        <f t="shared" si="14"/>
        <v>0</v>
      </c>
      <c r="N48" s="63">
        <f t="shared" si="14"/>
        <v>0</v>
      </c>
      <c r="O48" s="63">
        <f t="shared" si="14"/>
        <v>0</v>
      </c>
      <c r="P48" s="63">
        <f t="shared" si="14"/>
        <v>0</v>
      </c>
      <c r="Q48" s="63">
        <f t="shared" si="14"/>
        <v>0</v>
      </c>
      <c r="R48" s="63">
        <f t="shared" si="14"/>
        <v>0</v>
      </c>
      <c r="S48" s="63">
        <f t="shared" si="14"/>
        <v>0</v>
      </c>
      <c r="T48" s="63">
        <f t="shared" si="14"/>
        <v>0</v>
      </c>
      <c r="U48" s="63">
        <f t="shared" si="2"/>
        <v>0</v>
      </c>
      <c r="V48" s="59" t="str">
        <f>IF(U48='1-Impresa_3'!H54,"OK","CHECK")</f>
        <v>OK</v>
      </c>
    </row>
    <row r="49" spans="2:22" ht="10.8" thickBot="1" x14ac:dyDescent="0.25">
      <c r="B49" s="251" t="str">
        <f>'1-Impresa_3'!B55</f>
        <v>Spese generali calcolate in misura forfettaria</v>
      </c>
      <c r="C49" s="158"/>
      <c r="D49" s="158"/>
      <c r="E49" s="158"/>
      <c r="F49" s="158"/>
      <c r="G49" s="158"/>
      <c r="H49" s="158"/>
      <c r="I49" s="158"/>
      <c r="J49" s="158"/>
      <c r="K49" s="158"/>
      <c r="L49" s="158"/>
      <c r="M49" s="158"/>
      <c r="N49" s="158"/>
      <c r="O49" s="158"/>
      <c r="P49" s="158"/>
      <c r="Q49" s="158"/>
      <c r="R49" s="158"/>
      <c r="S49" s="158"/>
      <c r="T49" s="158"/>
      <c r="U49" s="159">
        <f t="shared" si="2"/>
        <v>0</v>
      </c>
      <c r="V49" s="59" t="str">
        <f>IF(U49='1-Impresa_3'!H55,"OK","CHECK")</f>
        <v>OK</v>
      </c>
    </row>
    <row r="50" spans="2:22" ht="10.8" thickBot="1" x14ac:dyDescent="0.25">
      <c r="B50" s="269" t="str">
        <f>'1-Impresa_3'!B56</f>
        <v>Altri costi di esercizio</v>
      </c>
      <c r="C50" s="63">
        <f>SUM(C51:C55)</f>
        <v>0</v>
      </c>
      <c r="D50" s="63">
        <f t="shared" ref="D50:T50" si="15">SUM(D51:D55)</f>
        <v>0</v>
      </c>
      <c r="E50" s="63">
        <f t="shared" si="15"/>
        <v>0</v>
      </c>
      <c r="F50" s="63">
        <f t="shared" si="15"/>
        <v>0</v>
      </c>
      <c r="G50" s="63">
        <f t="shared" si="15"/>
        <v>0</v>
      </c>
      <c r="H50" s="63">
        <f t="shared" si="15"/>
        <v>0</v>
      </c>
      <c r="I50" s="63">
        <f t="shared" si="15"/>
        <v>0</v>
      </c>
      <c r="J50" s="63">
        <f t="shared" si="15"/>
        <v>0</v>
      </c>
      <c r="K50" s="63">
        <f t="shared" si="15"/>
        <v>0</v>
      </c>
      <c r="L50" s="63">
        <f t="shared" si="15"/>
        <v>0</v>
      </c>
      <c r="M50" s="63">
        <f t="shared" si="15"/>
        <v>0</v>
      </c>
      <c r="N50" s="63">
        <f t="shared" si="15"/>
        <v>0</v>
      </c>
      <c r="O50" s="63">
        <f t="shared" si="15"/>
        <v>0</v>
      </c>
      <c r="P50" s="63">
        <f t="shared" si="15"/>
        <v>0</v>
      </c>
      <c r="Q50" s="63">
        <f t="shared" si="15"/>
        <v>0</v>
      </c>
      <c r="R50" s="63">
        <f t="shared" si="15"/>
        <v>0</v>
      </c>
      <c r="S50" s="63">
        <f t="shared" si="15"/>
        <v>0</v>
      </c>
      <c r="T50" s="63">
        <f t="shared" si="15"/>
        <v>0</v>
      </c>
      <c r="U50" s="63">
        <f t="shared" si="2"/>
        <v>0</v>
      </c>
      <c r="V50" s="59" t="str">
        <f>IF(U50='1-Impresa_3'!H56,"OK","CHECK")</f>
        <v>OK</v>
      </c>
    </row>
    <row r="51" spans="2:22" x14ac:dyDescent="0.2">
      <c r="B51" s="266">
        <f>'1-Impresa_3'!B57</f>
        <v>0</v>
      </c>
      <c r="C51" s="52"/>
      <c r="D51" s="52"/>
      <c r="E51" s="52"/>
      <c r="F51" s="52"/>
      <c r="G51" s="52"/>
      <c r="H51" s="52"/>
      <c r="I51" s="52"/>
      <c r="J51" s="52"/>
      <c r="K51" s="52"/>
      <c r="L51" s="52"/>
      <c r="M51" s="52"/>
      <c r="N51" s="52"/>
      <c r="O51" s="52"/>
      <c r="P51" s="52"/>
      <c r="Q51" s="52"/>
      <c r="R51" s="52"/>
      <c r="S51" s="52"/>
      <c r="T51" s="52"/>
      <c r="U51" s="79">
        <f t="shared" si="2"/>
        <v>0</v>
      </c>
      <c r="V51" s="59" t="str">
        <f>IF(U51='1-Impresa_3'!H57,"OK","CHECK")</f>
        <v>OK</v>
      </c>
    </row>
    <row r="52" spans="2:22" x14ac:dyDescent="0.2">
      <c r="B52" s="270">
        <f>'1-Impresa_3'!B58</f>
        <v>0</v>
      </c>
      <c r="C52" s="160"/>
      <c r="D52" s="160"/>
      <c r="E52" s="160"/>
      <c r="F52" s="160"/>
      <c r="G52" s="160"/>
      <c r="H52" s="160"/>
      <c r="I52" s="160"/>
      <c r="J52" s="160"/>
      <c r="K52" s="160"/>
      <c r="L52" s="160"/>
      <c r="M52" s="160"/>
      <c r="N52" s="160"/>
      <c r="O52" s="160"/>
      <c r="P52" s="160"/>
      <c r="Q52" s="160"/>
      <c r="R52" s="160"/>
      <c r="S52" s="160"/>
      <c r="T52" s="160"/>
      <c r="U52" s="79">
        <f t="shared" si="2"/>
        <v>0</v>
      </c>
      <c r="V52" s="59" t="str">
        <f>IF(U52='1-Impresa_3'!H58,"OK","CHECK")</f>
        <v>OK</v>
      </c>
    </row>
    <row r="53" spans="2:22" x14ac:dyDescent="0.2">
      <c r="B53" s="270">
        <f>'1-Impresa_3'!B59</f>
        <v>0</v>
      </c>
      <c r="C53" s="160"/>
      <c r="D53" s="160"/>
      <c r="E53" s="160"/>
      <c r="F53" s="160"/>
      <c r="G53" s="160"/>
      <c r="H53" s="160"/>
      <c r="I53" s="160"/>
      <c r="J53" s="160"/>
      <c r="K53" s="160"/>
      <c r="L53" s="160"/>
      <c r="M53" s="160"/>
      <c r="N53" s="160"/>
      <c r="O53" s="160"/>
      <c r="P53" s="160"/>
      <c r="Q53" s="160"/>
      <c r="R53" s="160"/>
      <c r="S53" s="160"/>
      <c r="T53" s="160"/>
      <c r="U53" s="79">
        <f t="shared" si="2"/>
        <v>0</v>
      </c>
      <c r="V53" s="59" t="str">
        <f>IF(U53='1-Impresa_3'!H59,"OK","CHECK")</f>
        <v>OK</v>
      </c>
    </row>
    <row r="54" spans="2:22" x14ac:dyDescent="0.2">
      <c r="B54" s="270">
        <f>'1-Impresa_3'!B60</f>
        <v>0</v>
      </c>
      <c r="C54" s="160"/>
      <c r="D54" s="160"/>
      <c r="E54" s="160"/>
      <c r="F54" s="160"/>
      <c r="G54" s="160"/>
      <c r="H54" s="160"/>
      <c r="I54" s="160"/>
      <c r="J54" s="160"/>
      <c r="K54" s="160"/>
      <c r="L54" s="160"/>
      <c r="M54" s="160"/>
      <c r="N54" s="160"/>
      <c r="O54" s="160"/>
      <c r="P54" s="160"/>
      <c r="Q54" s="160"/>
      <c r="R54" s="160"/>
      <c r="S54" s="160"/>
      <c r="T54" s="160"/>
      <c r="U54" s="79">
        <f t="shared" si="2"/>
        <v>0</v>
      </c>
      <c r="V54" s="59" t="str">
        <f>IF(U54='1-Impresa_3'!H60,"OK","CHECK")</f>
        <v>OK</v>
      </c>
    </row>
    <row r="55" spans="2:22" ht="10.8" thickBot="1" x14ac:dyDescent="0.25">
      <c r="B55" s="267">
        <f>'1-Impresa_3'!B61</f>
        <v>0</v>
      </c>
      <c r="C55" s="55"/>
      <c r="D55" s="55"/>
      <c r="E55" s="55"/>
      <c r="F55" s="55"/>
      <c r="G55" s="55"/>
      <c r="H55" s="55"/>
      <c r="I55" s="55"/>
      <c r="J55" s="55"/>
      <c r="K55" s="55"/>
      <c r="L55" s="55"/>
      <c r="M55" s="55"/>
      <c r="N55" s="55"/>
      <c r="O55" s="55"/>
      <c r="P55" s="55"/>
      <c r="Q55" s="55"/>
      <c r="R55" s="55"/>
      <c r="S55" s="55"/>
      <c r="T55" s="55"/>
      <c r="U55" s="85">
        <f t="shared" si="2"/>
        <v>0</v>
      </c>
      <c r="V55" s="59" t="str">
        <f>IF(U55='1-Impresa_3'!H61,"OK","CHECK")</f>
        <v>OK</v>
      </c>
    </row>
    <row r="56" spans="2:22" x14ac:dyDescent="0.2">
      <c r="B56" s="50"/>
      <c r="C56" s="50"/>
      <c r="D56" s="50"/>
      <c r="E56" s="50"/>
      <c r="F56" s="50"/>
      <c r="G56" s="50"/>
      <c r="H56" s="50"/>
      <c r="I56" s="50"/>
      <c r="J56" s="50"/>
      <c r="K56" s="50"/>
      <c r="L56" s="50"/>
      <c r="M56" s="50"/>
      <c r="N56" s="50"/>
      <c r="O56" s="50"/>
      <c r="P56" s="50"/>
      <c r="Q56" s="50"/>
      <c r="R56" s="50"/>
      <c r="S56" s="50"/>
      <c r="T56" s="50"/>
      <c r="U56" s="50"/>
      <c r="V56" s="59" t="str">
        <f>IF((COUNTIF(V6:V55,"check"))&gt;0,"CHECK","OK")</f>
        <v>OK</v>
      </c>
    </row>
    <row r="57" spans="2:22" ht="15.6" x14ac:dyDescent="0.2">
      <c r="B57" s="218" t="s">
        <v>206</v>
      </c>
      <c r="C57" s="198"/>
      <c r="D57" s="198"/>
      <c r="E57" s="198"/>
      <c r="F57" s="198"/>
      <c r="G57" s="198"/>
      <c r="H57" s="198"/>
      <c r="I57" s="198"/>
      <c r="J57" s="198"/>
      <c r="K57" s="198"/>
      <c r="L57" s="198"/>
      <c r="M57" s="198"/>
      <c r="N57" s="198"/>
      <c r="O57" s="198"/>
      <c r="P57" s="198"/>
      <c r="Q57" s="198"/>
      <c r="R57" s="198"/>
      <c r="S57" s="198"/>
      <c r="T57" s="198"/>
      <c r="U57" s="198"/>
      <c r="V57" s="198"/>
    </row>
    <row r="58" spans="2:22" s="3" customFormat="1" ht="25.35" customHeight="1" thickBot="1" x14ac:dyDescent="0.25">
      <c r="B58" s="369" t="s">
        <v>169</v>
      </c>
      <c r="C58" s="369"/>
      <c r="D58" s="369"/>
      <c r="E58" s="457"/>
      <c r="F58" s="457"/>
      <c r="G58" s="458" t="str">
        <f>IF(E58="","Selezionare","OK")</f>
        <v>Selezionare</v>
      </c>
      <c r="H58" s="458"/>
      <c r="I58" s="385" t="s">
        <v>332</v>
      </c>
      <c r="J58" s="385"/>
      <c r="K58" s="385"/>
      <c r="L58" s="385"/>
      <c r="M58" s="385"/>
      <c r="N58" s="385"/>
      <c r="O58" s="385"/>
      <c r="P58" s="385"/>
      <c r="Q58" s="385"/>
      <c r="R58" s="385"/>
      <c r="S58" s="385"/>
      <c r="T58" s="385"/>
      <c r="U58" s="385"/>
      <c r="V58" s="385"/>
    </row>
    <row r="59" spans="2:22" ht="20.100000000000001" customHeight="1" thickBot="1" x14ac:dyDescent="0.25">
      <c r="B59" s="139" t="s">
        <v>4</v>
      </c>
      <c r="C59" s="139" t="s">
        <v>14</v>
      </c>
      <c r="D59" s="140" t="s">
        <v>15</v>
      </c>
      <c r="E59" s="140" t="s">
        <v>16</v>
      </c>
      <c r="F59" s="140" t="s">
        <v>17</v>
      </c>
      <c r="G59" s="140" t="s">
        <v>18</v>
      </c>
      <c r="H59" s="140" t="s">
        <v>19</v>
      </c>
      <c r="I59" s="140" t="s">
        <v>20</v>
      </c>
      <c r="J59" s="140" t="s">
        <v>21</v>
      </c>
      <c r="K59" s="140" t="s">
        <v>22</v>
      </c>
      <c r="L59" s="140" t="s">
        <v>23</v>
      </c>
      <c r="M59" s="140" t="s">
        <v>24</v>
      </c>
      <c r="N59" s="140" t="s">
        <v>25</v>
      </c>
      <c r="O59" s="140" t="s">
        <v>26</v>
      </c>
      <c r="P59" s="140" t="s">
        <v>27</v>
      </c>
      <c r="Q59" s="140" t="s">
        <v>28</v>
      </c>
      <c r="R59" s="140" t="s">
        <v>29</v>
      </c>
      <c r="S59" s="140" t="s">
        <v>30</v>
      </c>
      <c r="T59" s="140" t="s">
        <v>31</v>
      </c>
      <c r="U59" s="141" t="s">
        <v>2</v>
      </c>
      <c r="V59" s="198"/>
    </row>
    <row r="60" spans="2:22" ht="20.100000000000001" customHeight="1" thickBot="1" x14ac:dyDescent="0.25">
      <c r="B60" s="143" t="s">
        <v>157</v>
      </c>
      <c r="C60" s="80">
        <f>C6</f>
        <v>0</v>
      </c>
      <c r="D60" s="80" t="str">
        <f t="shared" ref="D60:T60" si="16">IF(OR(C60=$U$6,C60=""),"",C60+D6)</f>
        <v/>
      </c>
      <c r="E60" s="80" t="str">
        <f t="shared" si="16"/>
        <v/>
      </c>
      <c r="F60" s="80" t="str">
        <f t="shared" si="16"/>
        <v/>
      </c>
      <c r="G60" s="80" t="str">
        <f t="shared" si="16"/>
        <v/>
      </c>
      <c r="H60" s="80" t="str">
        <f t="shared" si="16"/>
        <v/>
      </c>
      <c r="I60" s="80" t="str">
        <f t="shared" si="16"/>
        <v/>
      </c>
      <c r="J60" s="80" t="str">
        <f t="shared" si="16"/>
        <v/>
      </c>
      <c r="K60" s="80" t="str">
        <f t="shared" si="16"/>
        <v/>
      </c>
      <c r="L60" s="80" t="str">
        <f t="shared" si="16"/>
        <v/>
      </c>
      <c r="M60" s="80" t="str">
        <f t="shared" si="16"/>
        <v/>
      </c>
      <c r="N60" s="80" t="str">
        <f t="shared" si="16"/>
        <v/>
      </c>
      <c r="O60" s="80" t="str">
        <f t="shared" si="16"/>
        <v/>
      </c>
      <c r="P60" s="80" t="str">
        <f t="shared" si="16"/>
        <v/>
      </c>
      <c r="Q60" s="80" t="str">
        <f t="shared" si="16"/>
        <v/>
      </c>
      <c r="R60" s="80" t="str">
        <f t="shared" si="16"/>
        <v/>
      </c>
      <c r="S60" s="80" t="str">
        <f t="shared" si="16"/>
        <v/>
      </c>
      <c r="T60" s="80" t="str">
        <f t="shared" si="16"/>
        <v/>
      </c>
      <c r="U60" s="81"/>
      <c r="V60" s="198"/>
    </row>
    <row r="61" spans="2:22" ht="20.100000000000001" customHeight="1" thickBot="1" x14ac:dyDescent="0.25">
      <c r="B61" s="143" t="s">
        <v>156</v>
      </c>
      <c r="C61" s="82" t="str">
        <f>IF($U$6=0,"",C60/$U$6)</f>
        <v/>
      </c>
      <c r="D61" s="82" t="str">
        <f>IF(OR($U$6=0,C61=100%,C61=""),"",D60/$U$6)</f>
        <v/>
      </c>
      <c r="E61" s="82" t="str">
        <f t="shared" ref="E61:T61" si="17">IF(OR($U$6=0,D61=100%,D61=""),"",E60/$U$6)</f>
        <v/>
      </c>
      <c r="F61" s="82" t="str">
        <f t="shared" si="17"/>
        <v/>
      </c>
      <c r="G61" s="82" t="str">
        <f t="shared" si="17"/>
        <v/>
      </c>
      <c r="H61" s="82" t="str">
        <f t="shared" si="17"/>
        <v/>
      </c>
      <c r="I61" s="82" t="str">
        <f t="shared" si="17"/>
        <v/>
      </c>
      <c r="J61" s="82" t="str">
        <f t="shared" si="17"/>
        <v/>
      </c>
      <c r="K61" s="82" t="str">
        <f t="shared" si="17"/>
        <v/>
      </c>
      <c r="L61" s="82" t="str">
        <f t="shared" si="17"/>
        <v/>
      </c>
      <c r="M61" s="82" t="str">
        <f t="shared" si="17"/>
        <v/>
      </c>
      <c r="N61" s="82" t="str">
        <f t="shared" si="17"/>
        <v/>
      </c>
      <c r="O61" s="82" t="str">
        <f t="shared" si="17"/>
        <v/>
      </c>
      <c r="P61" s="82" t="str">
        <f t="shared" si="17"/>
        <v/>
      </c>
      <c r="Q61" s="82" t="str">
        <f t="shared" si="17"/>
        <v/>
      </c>
      <c r="R61" s="82" t="str">
        <f t="shared" si="17"/>
        <v/>
      </c>
      <c r="S61" s="82" t="str">
        <f t="shared" si="17"/>
        <v/>
      </c>
      <c r="T61" s="82" t="str">
        <f t="shared" si="17"/>
        <v/>
      </c>
      <c r="U61" s="83"/>
      <c r="V61" s="198"/>
    </row>
    <row r="62" spans="2:22" ht="35.1" customHeight="1" thickBot="1" x14ac:dyDescent="0.25">
      <c r="B62" s="144" t="s">
        <v>181</v>
      </c>
      <c r="C62" s="118" t="str">
        <f>IF(OR(U6=0,E58&lt;&gt;"1 - con anticipazione"),"",IF(C61=100%,'1-Impresa_3'!$L$69,IF(C61&gt;=50%,(90%*'1-Impresa_3'!$L$69),40%*'1-Impresa_3'!$L$69)))</f>
        <v/>
      </c>
      <c r="D62" s="118" t="str">
        <f>IF(OR($E$58&lt;&gt;"1 - con anticipazione",$U$6=0),"",IF(AND(D61=100%,C64=(90%*'1-Impresa_3'!$L$69)),(10%*'1-Impresa_3'!$L$69),IF(AND(D61=100%,C64=(40%*'1-Impresa_3'!$L$69)),(60%*'1-Impresa_3'!$L$69),IF(AND(D61=100%,C64=0),'1-Impresa_3'!$L$69,IF(AND(D61&gt;=50%,D61&lt;100%,C64&lt;(90%*'1-Impresa_3'!$L$69)),(50%*'1-Impresa_3'!$L$69),0)))))</f>
        <v/>
      </c>
      <c r="E62" s="118" t="str">
        <f>IF(OR($E$58&lt;&gt;"1 - con anticipazione",$U$6=0),"",IF(AND(E61=100%,D64=(90%*'1-Impresa_3'!$L$69)),(10%*'1-Impresa_3'!$L$69),IF(AND(E61=100%,D64=(40%*'1-Impresa_3'!$L$69)),(60%*'1-Impresa_3'!$L$69),IF(AND(E61=100%,D64=0),'1-Impresa_3'!$L$69,IF(AND(E61&gt;=50%,E61&lt;100%,D64&lt;(90%*'1-Impresa_3'!$L$69)),(50%*'1-Impresa_3'!$L$69),0)))))</f>
        <v/>
      </c>
      <c r="F62" s="118" t="str">
        <f>IF(OR($E$58&lt;&gt;"1 - con anticipazione",$U$6=0),"",IF(AND(F61=100%,E64=(90%*'1-Impresa_3'!$L$69)),(10%*'1-Impresa_3'!$L$69),IF(AND(F61=100%,E64=(40%*'1-Impresa_3'!$L$69)),(60%*'1-Impresa_3'!$L$69),IF(AND(F61=100%,E64=0),'1-Impresa_3'!$L$69,IF(AND(F61&gt;=50%,F61&lt;100%,E64&lt;(90%*'1-Impresa_3'!$L$69)),(50%*'1-Impresa_3'!$L$69),0)))))</f>
        <v/>
      </c>
      <c r="G62" s="118" t="str">
        <f>IF(OR($E$58&lt;&gt;"1 - con anticipazione",$U$6=0),"",IF(AND(G61=100%,F64=(90%*'1-Impresa_3'!$L$69)),(10%*'1-Impresa_3'!$L$69),IF(AND(G61=100%,F64=(40%*'1-Impresa_3'!$L$69)),(60%*'1-Impresa_3'!$L$69),IF(AND(G61=100%,F64=0),'1-Impresa_3'!$L$69,IF(AND(G61&gt;=50%,G61&lt;100%,F64&lt;(90%*'1-Impresa_3'!$L$69)),(50%*'1-Impresa_3'!$L$69),0)))))</f>
        <v/>
      </c>
      <c r="H62" s="118" t="str">
        <f>IF(OR($E$58&lt;&gt;"1 - con anticipazione",$U$6=0),"",IF(AND(H61=100%,G64=(90%*'1-Impresa_3'!$L$69)),(10%*'1-Impresa_3'!$L$69),IF(AND(H61=100%,G64=(40%*'1-Impresa_3'!$L$69)),(60%*'1-Impresa_3'!$L$69),IF(AND(H61=100%,G64=0),'1-Impresa_3'!$L$69,IF(AND(H61&gt;=50%,H61&lt;100%,G64&lt;(90%*'1-Impresa_3'!$L$69)),(50%*'1-Impresa_3'!$L$69),0)))))</f>
        <v/>
      </c>
      <c r="I62" s="118" t="str">
        <f>IF(OR($E$58&lt;&gt;"1 - con anticipazione",$U$6=0),"",IF(AND(I61=100%,H64=(90%*'1-Impresa_3'!$L$69)),(10%*'1-Impresa_3'!$L$69),IF(AND(I61=100%,H64=(40%*'1-Impresa_3'!$L$69)),(60%*'1-Impresa_3'!$L$69),IF(AND(I61=100%,H64=0),'1-Impresa_3'!$L$69,IF(AND(I61&gt;=50%,I61&lt;100%,H64&lt;(90%*'1-Impresa_3'!$L$69)),(50%*'1-Impresa_3'!$L$69),0)))))</f>
        <v/>
      </c>
      <c r="J62" s="118" t="str">
        <f>IF(OR($E$58&lt;&gt;"1 - con anticipazione",$U$6=0),"",IF(AND(J61=100%,I64=(90%*'1-Impresa_3'!$L$69)),(10%*'1-Impresa_3'!$L$69),IF(AND(J61=100%,I64=(40%*'1-Impresa_3'!$L$69)),(60%*'1-Impresa_3'!$L$69),IF(AND(J61=100%,I64=0),'1-Impresa_3'!$L$69,IF(AND(J61&gt;=50%,J61&lt;100%,I64&lt;(90%*'1-Impresa_3'!$L$69)),(50%*'1-Impresa_3'!$L$69),0)))))</f>
        <v/>
      </c>
      <c r="K62" s="118" t="str">
        <f>IF(OR($E$58&lt;&gt;"1 - con anticipazione",$U$6=0),"",IF(AND(K61=100%,J64=(90%*'1-Impresa_3'!$L$69)),(10%*'1-Impresa_3'!$L$69),IF(AND(K61=100%,J64=(40%*'1-Impresa_3'!$L$69)),(60%*'1-Impresa_3'!$L$69),IF(AND(K61=100%,J64=0),'1-Impresa_3'!$L$69,IF(AND(K61&gt;=50%,K61&lt;100%,J64&lt;(90%*'1-Impresa_3'!$L$69)),(50%*'1-Impresa_3'!$L$69),0)))))</f>
        <v/>
      </c>
      <c r="L62" s="118" t="str">
        <f>IF(OR($E$58&lt;&gt;"1 - con anticipazione",$U$6=0),"",IF(AND(L61=100%,K64=(90%*'1-Impresa_3'!$L$69)),(10%*'1-Impresa_3'!$L$69),IF(AND(L61=100%,K64=(40%*'1-Impresa_3'!$L$69)),(60%*'1-Impresa_3'!$L$69),IF(AND(L61=100%,K64=0),'1-Impresa_3'!$L$69,IF(AND(L61&gt;=50%,L61&lt;100%,K64&lt;(90%*'1-Impresa_3'!$L$69)),(50%*'1-Impresa_3'!$L$69),0)))))</f>
        <v/>
      </c>
      <c r="M62" s="118" t="str">
        <f>IF(OR($E$58&lt;&gt;"1 - con anticipazione",$U$6=0),"",IF(AND(M61=100%,L64=(90%*'1-Impresa_3'!$L$69)),(10%*'1-Impresa_3'!$L$69),IF(AND(M61=100%,L64=(40%*'1-Impresa_3'!$L$69)),(60%*'1-Impresa_3'!$L$69),IF(AND(M61=100%,L64=0),'1-Impresa_3'!$L$69,IF(AND(M61&gt;=50%,M61&lt;100%,L64&lt;(90%*'1-Impresa_3'!$L$69)),(50%*'1-Impresa_3'!$L$69),0)))))</f>
        <v/>
      </c>
      <c r="N62" s="118" t="str">
        <f>IF(OR($E$58&lt;&gt;"1 - con anticipazione",$U$6=0),"",IF(AND(N61=100%,M64=(90%*'1-Impresa_3'!$L$69)),(10%*'1-Impresa_3'!$L$69),IF(AND(N61=100%,M64=(40%*'1-Impresa_3'!$L$69)),(60%*'1-Impresa_3'!$L$69),IF(AND(N61=100%,M64=0),'1-Impresa_3'!$L$69,IF(AND(N61&gt;=50%,N61&lt;100%,M64&lt;(90%*'1-Impresa_3'!$L$69)),(50%*'1-Impresa_3'!$L$69),0)))))</f>
        <v/>
      </c>
      <c r="O62" s="118" t="str">
        <f>IF(OR($E$58&lt;&gt;"1 - con anticipazione",$U$6=0),"",IF(AND(O61=100%,N64=(90%*'1-Impresa_3'!$L$69)),(10%*'1-Impresa_3'!$L$69),IF(AND(O61=100%,N64=(40%*'1-Impresa_3'!$L$69)),(60%*'1-Impresa_3'!$L$69),IF(AND(O61=100%,N64=0),'1-Impresa_3'!$L$69,IF(AND(O61&gt;=50%,O61&lt;100%,N64&lt;(90%*'1-Impresa_3'!$L$69)),(50%*'1-Impresa_3'!$L$69),0)))))</f>
        <v/>
      </c>
      <c r="P62" s="118" t="str">
        <f>IF(OR($E$58&lt;&gt;"1 - con anticipazione",$U$6=0),"",IF(AND(P61=100%,O64=(90%*'1-Impresa_3'!$L$69)),(10%*'1-Impresa_3'!$L$69),IF(AND(P61=100%,O64=(40%*'1-Impresa_3'!$L$69)),(60%*'1-Impresa_3'!$L$69),IF(AND(P61=100%,O64=0),'1-Impresa_3'!$L$69,IF(AND(P61&gt;=50%,P61&lt;100%,O64&lt;(90%*'1-Impresa_3'!$L$69)),(50%*'1-Impresa_3'!$L$69),0)))))</f>
        <v/>
      </c>
      <c r="Q62" s="118" t="str">
        <f>IF(OR($E$58&lt;&gt;"1 - con anticipazione",$U$6=0),"",IF(AND(Q61=100%,P64=(90%*'1-Impresa_3'!$L$69)),(10%*'1-Impresa_3'!$L$69),IF(AND(Q61=100%,P64=(40%*'1-Impresa_3'!$L$69)),(60%*'1-Impresa_3'!$L$69),IF(AND(Q61=100%,P64=0),'1-Impresa_3'!$L$69,IF(AND(Q61&gt;=50%,Q61&lt;100%,P64&lt;(90%*'1-Impresa_3'!$L$69)),(50%*'1-Impresa_3'!$L$69),0)))))</f>
        <v/>
      </c>
      <c r="R62" s="118" t="str">
        <f>IF(OR($E$58&lt;&gt;"1 - con anticipazione",$U$6=0),"",IF(AND(R61=100%,Q64=(90%*'1-Impresa_3'!$L$69)),(10%*'1-Impresa_3'!$L$69),IF(AND(R61=100%,Q64=(40%*'1-Impresa_3'!$L$69)),(60%*'1-Impresa_3'!$L$69),IF(AND(R61=100%,Q64=0),'1-Impresa_3'!$L$69,IF(AND(R61&gt;=50%,R61&lt;100%,Q64&lt;(90%*'1-Impresa_3'!$L$69)),(50%*'1-Impresa_3'!$L$69),0)))))</f>
        <v/>
      </c>
      <c r="S62" s="118" t="str">
        <f>IF(OR($E$58&lt;&gt;"1 - con anticipazione",$U$6=0),"",IF(AND(S61=100%,R64=(90%*'1-Impresa_3'!$L$69)),(10%*'1-Impresa_3'!$L$69),IF(AND(S61=100%,R64=(40%*'1-Impresa_3'!$L$69)),(60%*'1-Impresa_3'!$L$69),IF(AND(S61=100%,R64=0),'1-Impresa_3'!$L$69,IF(AND(S61&gt;=50%,S61&lt;100%,R64&lt;(90%*'1-Impresa_3'!$L$69)),(50%*'1-Impresa_3'!$L$69),0)))))</f>
        <v/>
      </c>
      <c r="T62" s="118" t="str">
        <f>IF(OR($E$58&lt;&gt;"1 - con anticipazione",$U$6=0),"",IF(AND(T61=100%,S64=(90%*'1-Impresa_3'!$L$69)),(10%*'1-Impresa_3'!$L$69),IF(AND(T61=100%,S64=(40%*'1-Impresa_3'!$L$69)),(60%*'1-Impresa_3'!$L$69),IF(AND(T61=100%,S64=0),'1-Impresa_3'!$L$69,IF(AND(T61&gt;=50%,T61&lt;100%,S64&lt;(90%*'1-Impresa_3'!$L$69)),(50%*'1-Impresa_3'!$L$69),0)))))</f>
        <v/>
      </c>
      <c r="U62" s="119">
        <f>SUM(C62:T62)</f>
        <v>0</v>
      </c>
      <c r="V62" s="223" t="str">
        <f>IF(E58=Elenco!I7,"",IF(AND(E58=Elenco!I6,'1-Impresa_3'!L69&gt;0,U62='1-Impresa_3'!L69),"OK","Check"))</f>
        <v>Check</v>
      </c>
    </row>
    <row r="63" spans="2:22" ht="35.1" customHeight="1" thickBot="1" x14ac:dyDescent="0.25">
      <c r="B63" s="144" t="s">
        <v>182</v>
      </c>
      <c r="C63" s="118" t="str">
        <f>IF(OR($E$58&lt;&gt;"2 - avanzamento lavori",$U$6=0),"",IF(AND(C61&gt;=40%,C61&lt;90%),(40%*'1-Impresa_3'!$L$69),IF(C61=100%,'1-Impresa_3'!$L$69,IF(C61&gt;=90%,(90%*'1-Impresa_3'!$L$69),0))))</f>
        <v/>
      </c>
      <c r="D63" s="118" t="str">
        <f>IF(OR($E$58&lt;&gt;"2 - avanzamento lavori",$U$6=0),"",IF(AND(D61=100%,C64=(90%*'1-Impresa_3'!$L$69)),(10%*'1-Impresa_3'!$L$69),IF(AND(D61=100%,C64=(40%*'1-Impresa_3'!$L$69)),(60%*'1-Impresa_3'!$L$69),IF(AND(D61=100%,C64=0),'1-Impresa_3'!$L$69,IF(AND(D61&gt;=90%,D61&lt;100%,C64=0),(90%*'1-Impresa_3'!$L$69),IF(AND(D61&gt;=40%,D61&lt;90%,C64&lt;(40%*'1-Impresa_3'!$L$69)),(40%*'1-Impresa_3'!$L$69),IF(AND(D61&gt;=90%,D61&lt;100%,C64=(40%*'1-Impresa_3'!$L$69)),(50%*'1-Impresa_3'!$L$69),0)))))))</f>
        <v/>
      </c>
      <c r="E63" s="118" t="str">
        <f>IF(OR($E$58&lt;&gt;"2 - avanzamento lavori",$U$6=0),"",IF(AND(E61=100%,D64=(90%*'1-Impresa_3'!$L$69)),(10%*'1-Impresa_3'!$L$69),IF(AND(E61=100%,D64=(40%*'1-Impresa_3'!$L$69)),(60%*'1-Impresa_3'!$L$69),IF(AND(E61=100%,D64=0),'1-Impresa_3'!$L$69,IF(AND(E61&gt;=90%,E61&lt;100%,D64=0),(90%*'1-Impresa_3'!$L$69),IF(AND(E61&gt;=40%,E61&lt;90%,D64&lt;(40%*'1-Impresa_3'!$L$69)),(40%*'1-Impresa_3'!$L$69),IF(AND(E61&gt;=90%,E61&lt;100%,D64=(40%*'1-Impresa_3'!$L$69)),(50%*'1-Impresa_3'!$L$69),0)))))))</f>
        <v/>
      </c>
      <c r="F63" s="118" t="str">
        <f>IF(OR($E$58&lt;&gt;"2 - avanzamento lavori",$U$6=0),"",IF(AND(F61=100%,E64=(90%*'1-Impresa_3'!$L$69)),(10%*'1-Impresa_3'!$L$69),IF(AND(F61=100%,E64=(40%*'1-Impresa_3'!$L$69)),(60%*'1-Impresa_3'!$L$69),IF(AND(F61=100%,E64=0),'1-Impresa_3'!$L$69,IF(AND(F61&gt;=90%,F61&lt;100%,E64=0),(90%*'1-Impresa_3'!$L$69),IF(AND(F61&gt;=40%,F61&lt;90%,E64&lt;(40%*'1-Impresa_3'!$L$69)),(40%*'1-Impresa_3'!$L$69),IF(AND(F61&gt;=90%,F61&lt;100%,E64=(40%*'1-Impresa_3'!$L$69)),(50%*'1-Impresa_3'!$L$69),0)))))))</f>
        <v/>
      </c>
      <c r="G63" s="118" t="str">
        <f>IF(OR($E$58&lt;&gt;"2 - avanzamento lavori",$U$6=0),"",IF(AND(G61=100%,F64=(90%*'1-Impresa_3'!$L$69)),(10%*'1-Impresa_3'!$L$69),IF(AND(G61=100%,F64=(40%*'1-Impresa_3'!$L$69)),(60%*'1-Impresa_3'!$L$69),IF(AND(G61=100%,F64=0),'1-Impresa_3'!$L$69,IF(AND(G61&gt;=90%,G61&lt;100%,F64=0),(90%*'1-Impresa_3'!$L$69),IF(AND(G61&gt;=40%,G61&lt;90%,F64&lt;(40%*'1-Impresa_3'!$L$69)),(40%*'1-Impresa_3'!$L$69),IF(AND(G61&gt;=90%,G61&lt;100%,F64=(40%*'1-Impresa_3'!$L$69)),(50%*'1-Impresa_3'!$L$69),0)))))))</f>
        <v/>
      </c>
      <c r="H63" s="118" t="str">
        <f>IF(OR($E$58&lt;&gt;"2 - avanzamento lavori",$U$6=0),"",IF(AND(H61=100%,G64=(90%*'1-Impresa_3'!$L$69)),(10%*'1-Impresa_3'!$L$69),IF(AND(H61=100%,G64=(40%*'1-Impresa_3'!$L$69)),(60%*'1-Impresa_3'!$L$69),IF(AND(H61=100%,G64=0),'1-Impresa_3'!$L$69,IF(AND(H61&gt;=90%,H61&lt;100%,G64=0),(90%*'1-Impresa_3'!$L$69),IF(AND(H61&gt;=40%,H61&lt;90%,G64&lt;(40%*'1-Impresa_3'!$L$69)),(40%*'1-Impresa_3'!$L$69),IF(AND(H61&gt;=90%,H61&lt;100%,G64=(40%*'1-Impresa_3'!$L$69)),(50%*'1-Impresa_3'!$L$69),0)))))))</f>
        <v/>
      </c>
      <c r="I63" s="118" t="str">
        <f>IF(OR($E$58&lt;&gt;"2 - avanzamento lavori",$U$6=0),"",IF(AND(I61=100%,H64=(90%*'1-Impresa_3'!$L$69)),(10%*'1-Impresa_3'!$L$69),IF(AND(I61=100%,H64=(40%*'1-Impresa_3'!$L$69)),(60%*'1-Impresa_3'!$L$69),IF(AND(I61=100%,H64=0),'1-Impresa_3'!$L$69,IF(AND(I61&gt;=90%,I61&lt;100%,H64=0),(90%*'1-Impresa_3'!$L$69),IF(AND(I61&gt;=40%,I61&lt;90%,H64&lt;(40%*'1-Impresa_3'!$L$69)),(40%*'1-Impresa_3'!$L$69),IF(AND(I61&gt;=90%,I61&lt;100%,H64=(40%*'1-Impresa_3'!$L$69)),(50%*'1-Impresa_3'!$L$69),0)))))))</f>
        <v/>
      </c>
      <c r="J63" s="118" t="str">
        <f>IF(OR($E$58&lt;&gt;"2 - avanzamento lavori",$U$6=0),"",IF(AND(J61=100%,I64=(90%*'1-Impresa_3'!$L$69)),(10%*'1-Impresa_3'!$L$69),IF(AND(J61=100%,I64=(40%*'1-Impresa_3'!$L$69)),(60%*'1-Impresa_3'!$L$69),IF(AND(J61=100%,I64=0),'1-Impresa_3'!$L$69,IF(AND(J61&gt;=90%,J61&lt;100%,I64=0),(90%*'1-Impresa_3'!$L$69),IF(AND(J61&gt;=40%,J61&lt;90%,I64&lt;(40%*'1-Impresa_3'!$L$69)),(40%*'1-Impresa_3'!$L$69),IF(AND(J61&gt;=90%,J61&lt;100%,I64=(40%*'1-Impresa_3'!$L$69)),(50%*'1-Impresa_3'!$L$69),0)))))))</f>
        <v/>
      </c>
      <c r="K63" s="118" t="str">
        <f>IF(OR($E$58&lt;&gt;"2 - avanzamento lavori",$U$6=0),"",IF(AND(K61=100%,J64=(90%*'1-Impresa_3'!$L$69)),(10%*'1-Impresa_3'!$L$69),IF(AND(K61=100%,J64=(40%*'1-Impresa_3'!$L$69)),(60%*'1-Impresa_3'!$L$69),IF(AND(K61=100%,J64=0),'1-Impresa_3'!$L$69,IF(AND(K61&gt;=90%,K61&lt;100%,J64=0),(90%*'1-Impresa_3'!$L$69),IF(AND(K61&gt;=40%,K61&lt;90%,J64&lt;(40%*'1-Impresa_3'!$L$69)),(40%*'1-Impresa_3'!$L$69),IF(AND(K61&gt;=90%,K61&lt;100%,J64=(40%*'1-Impresa_3'!$L$69)),(50%*'1-Impresa_3'!$L$69),0)))))))</f>
        <v/>
      </c>
      <c r="L63" s="118" t="str">
        <f>IF(OR($E$58&lt;&gt;"2 - avanzamento lavori",$U$6=0),"",IF(AND(L61=100%,K64=(90%*'1-Impresa_3'!$L$69)),(10%*'1-Impresa_3'!$L$69),IF(AND(L61=100%,K64=(40%*'1-Impresa_3'!$L$69)),(60%*'1-Impresa_3'!$L$69),IF(AND(L61=100%,K64=0),'1-Impresa_3'!$L$69,IF(AND(L61&gt;=90%,L61&lt;100%,K64=0),(90%*'1-Impresa_3'!$L$69),IF(AND(L61&gt;=40%,L61&lt;90%,K64&lt;(40%*'1-Impresa_3'!$L$69)),(40%*'1-Impresa_3'!$L$69),IF(AND(L61&gt;=90%,L61&lt;100%,K64=(40%*'1-Impresa_3'!$L$69)),(50%*'1-Impresa_3'!$L$69),0)))))))</f>
        <v/>
      </c>
      <c r="M63" s="118" t="str">
        <f>IF(OR($E$58&lt;&gt;"2 - avanzamento lavori",$U$6=0),"",IF(AND(M61=100%,L64=(90%*'1-Impresa_3'!$L$69)),(10%*'1-Impresa_3'!$L$69),IF(AND(M61=100%,L64=(40%*'1-Impresa_3'!$L$69)),(60%*'1-Impresa_3'!$L$69),IF(AND(M61=100%,L64=0),'1-Impresa_3'!$L$69,IF(AND(M61&gt;=90%,M61&lt;100%,L64=0),(90%*'1-Impresa_3'!$L$69),IF(AND(M61&gt;=40%,M61&lt;90%,L64&lt;(40%*'1-Impresa_3'!$L$69)),(40%*'1-Impresa_3'!$L$69),IF(AND(M61&gt;=90%,M61&lt;100%,L64=(40%*'1-Impresa_3'!$L$69)),(50%*'1-Impresa_3'!$L$69),0)))))))</f>
        <v/>
      </c>
      <c r="N63" s="118" t="str">
        <f>IF(OR($E$58&lt;&gt;"2 - avanzamento lavori",$U$6=0),"",IF(AND(N61=100%,M64=(90%*'1-Impresa_3'!$L$69)),(10%*'1-Impresa_3'!$L$69),IF(AND(N61=100%,M64=(40%*'1-Impresa_3'!$L$69)),(60%*'1-Impresa_3'!$L$69),IF(AND(N61=100%,M64=0),'1-Impresa_3'!$L$69,IF(AND(N61&gt;=90%,N61&lt;100%,M64=0),(90%*'1-Impresa_3'!$L$69),IF(AND(N61&gt;=40%,N61&lt;90%,M64&lt;(40%*'1-Impresa_3'!$L$69)),(40%*'1-Impresa_3'!$L$69),IF(AND(N61&gt;=90%,N61&lt;100%,M64=(40%*'1-Impresa_3'!$L$69)),(50%*'1-Impresa_3'!$L$69),0)))))))</f>
        <v/>
      </c>
      <c r="O63" s="118" t="str">
        <f>IF(OR($E$58&lt;&gt;"2 - avanzamento lavori",$U$6=0),"",IF(AND(O61=100%,N64=(90%*'1-Impresa_3'!$L$69)),(10%*'1-Impresa_3'!$L$69),IF(AND(O61=100%,N64=(40%*'1-Impresa_3'!$L$69)),(60%*'1-Impresa_3'!$L$69),IF(AND(O61=100%,N64=0),'1-Impresa_3'!$L$69,IF(AND(O61&gt;=90%,O61&lt;100%,N64=0),(90%*'1-Impresa_3'!$L$69),IF(AND(O61&gt;=40%,O61&lt;90%,N64&lt;(40%*'1-Impresa_3'!$L$69)),(40%*'1-Impresa_3'!$L$69),IF(AND(O61&gt;=90%,O61&lt;100%,N64=(40%*'1-Impresa_3'!$L$69)),(50%*'1-Impresa_3'!$L$69),0)))))))</f>
        <v/>
      </c>
      <c r="P63" s="118" t="str">
        <f>IF(OR($E$58&lt;&gt;"2 - avanzamento lavori",$U$6=0),"",IF(AND(P61=100%,O64=(90%*'1-Impresa_3'!$L$69)),(10%*'1-Impresa_3'!$L$69),IF(AND(P61=100%,O64=(40%*'1-Impresa_3'!$L$69)),(60%*'1-Impresa_3'!$L$69),IF(AND(P61=100%,O64=0),'1-Impresa_3'!$L$69,IF(AND(P61&gt;=90%,P61&lt;100%,O64=0),(90%*'1-Impresa_3'!$L$69),IF(AND(P61&gt;=40%,P61&lt;90%,O64&lt;(40%*'1-Impresa_3'!$L$69)),(40%*'1-Impresa_3'!$L$69),IF(AND(P61&gt;=90%,P61&lt;100%,O64=(40%*'1-Impresa_3'!$L$69)),(50%*'1-Impresa_3'!$L$69),0)))))))</f>
        <v/>
      </c>
      <c r="Q63" s="118" t="str">
        <f>IF(OR($E$58&lt;&gt;"2 - avanzamento lavori",$U$6=0),"",IF(AND(Q61=100%,P64=(90%*'1-Impresa_3'!$L$69)),(10%*'1-Impresa_3'!$L$69),IF(AND(Q61=100%,P64=(40%*'1-Impresa_3'!$L$69)),(60%*'1-Impresa_3'!$L$69),IF(AND(Q61=100%,P64=0),'1-Impresa_3'!$L$69,IF(AND(Q61&gt;=90%,Q61&lt;100%,P64=0),(90%*'1-Impresa_3'!$L$69),IF(AND(Q61&gt;=40%,Q61&lt;90%,P64&lt;(40%*'1-Impresa_3'!$L$69)),(40%*'1-Impresa_3'!$L$69),IF(AND(Q61&gt;=90%,Q61&lt;100%,P64=(40%*'1-Impresa_3'!$L$69)),(50%*'1-Impresa_3'!$L$69),0)))))))</f>
        <v/>
      </c>
      <c r="R63" s="118" t="str">
        <f>IF(OR($E$58&lt;&gt;"2 - avanzamento lavori",$U$6=0),"",IF(AND(R61=100%,Q64=(90%*'1-Impresa_3'!$L$69)),(10%*'1-Impresa_3'!$L$69),IF(AND(R61=100%,Q64=(40%*'1-Impresa_3'!$L$69)),(60%*'1-Impresa_3'!$L$69),IF(AND(R61=100%,Q64=0),'1-Impresa_3'!$L$69,IF(AND(R61&gt;=90%,R61&lt;100%,Q64=0),(90%*'1-Impresa_3'!$L$69),IF(AND(R61&gt;=40%,R61&lt;90%,Q64&lt;(40%*'1-Impresa_3'!$L$69)),(40%*'1-Impresa_3'!$L$69),IF(AND(R61&gt;=90%,R61&lt;100%,Q64=(40%*'1-Impresa_3'!$L$69)),(50%*'1-Impresa_3'!$L$69),0)))))))</f>
        <v/>
      </c>
      <c r="S63" s="118" t="str">
        <f>IF(OR($E$58&lt;&gt;"2 - avanzamento lavori",$U$6=0),"",IF(AND(S61=100%,R64=(90%*'1-Impresa_3'!$L$69)),(10%*'1-Impresa_3'!$L$69),IF(AND(S61=100%,R64=(40%*'1-Impresa_3'!$L$69)),(60%*'1-Impresa_3'!$L$69),IF(AND(S61=100%,R64=0),'1-Impresa_3'!$L$69,IF(AND(S61&gt;=90%,S61&lt;100%,R64=0),(90%*'1-Impresa_3'!$L$69),IF(AND(S61&gt;=40%,S61&lt;90%,R64&lt;(40%*'1-Impresa_3'!$L$69)),(40%*'1-Impresa_3'!$L$69),IF(AND(S61&gt;=90%,S61&lt;100%,R64=(40%*'1-Impresa_3'!$L$69)),(50%*'1-Impresa_3'!$L$69),0)))))))</f>
        <v/>
      </c>
      <c r="T63" s="118" t="str">
        <f>IF(OR($E$58&lt;&gt;"2 - avanzamento lavori",$U$6=0),"",IF(AND(T61=100%,S64=(90%*'1-Impresa_3'!$L$69)),(10%*'1-Impresa_3'!$L$69),IF(AND(T61=100%,S64=(40%*'1-Impresa_3'!$L$69)),(60%*'1-Impresa_3'!$L$69),IF(AND(T61=100%,S64=0),'1-Impresa_3'!$L$69,IF(AND(T61&gt;=90%,T61&lt;100%,S64=0),(90%*'1-Impresa_3'!$L$69),IF(AND(T61&gt;=40%,T61&lt;90%,S64&lt;(40%*'1-Impresa_3'!$L$69)),(40%*'1-Impresa_3'!$L$69),IF(AND(T61&gt;=90%,T61&lt;100%,S64=(40%*'1-Impresa_3'!$L$69)),(50%*'1-Impresa_3'!$L$69),0)))))))</f>
        <v/>
      </c>
      <c r="U63" s="119">
        <f>SUM(C63:T63)</f>
        <v>0</v>
      </c>
      <c r="V63" s="223" t="str">
        <f>IF(E58=Elenco!I6,"",IF(AND(E58=Elenco!I7,'1-Impresa_3'!L69&gt;0,U63='1-Impresa_3'!L69),"OK","Check"))</f>
        <v>Check</v>
      </c>
    </row>
    <row r="64" spans="2:22" ht="20.100000000000001" customHeight="1" thickBot="1" x14ac:dyDescent="0.25">
      <c r="B64" s="145" t="s">
        <v>158</v>
      </c>
      <c r="C64" s="60">
        <f>IF(C62&lt;&gt;"",C62,IF(C63&lt;&gt;"",C63,0))</f>
        <v>0</v>
      </c>
      <c r="D64" s="60">
        <f>IF(D62&lt;&gt;"",(D62+C64),IF(D63&lt;&gt;"",(D63+C64),0))</f>
        <v>0</v>
      </c>
      <c r="E64" s="60">
        <f t="shared" ref="E64:T64" si="18">IF(E62&lt;&gt;"",(E62+D64),IF(E63&lt;&gt;"",(E63+D64),0))</f>
        <v>0</v>
      </c>
      <c r="F64" s="60">
        <f t="shared" si="18"/>
        <v>0</v>
      </c>
      <c r="G64" s="60">
        <f t="shared" si="18"/>
        <v>0</v>
      </c>
      <c r="H64" s="60">
        <f t="shared" si="18"/>
        <v>0</v>
      </c>
      <c r="I64" s="60">
        <f t="shared" si="18"/>
        <v>0</v>
      </c>
      <c r="J64" s="60">
        <f t="shared" si="18"/>
        <v>0</v>
      </c>
      <c r="K64" s="60">
        <f t="shared" si="18"/>
        <v>0</v>
      </c>
      <c r="L64" s="60">
        <f t="shared" si="18"/>
        <v>0</v>
      </c>
      <c r="M64" s="60">
        <f t="shared" si="18"/>
        <v>0</v>
      </c>
      <c r="N64" s="60">
        <f t="shared" si="18"/>
        <v>0</v>
      </c>
      <c r="O64" s="60">
        <f t="shared" si="18"/>
        <v>0</v>
      </c>
      <c r="P64" s="60">
        <f t="shared" si="18"/>
        <v>0</v>
      </c>
      <c r="Q64" s="60">
        <f t="shared" si="18"/>
        <v>0</v>
      </c>
      <c r="R64" s="60">
        <f t="shared" si="18"/>
        <v>0</v>
      </c>
      <c r="S64" s="60">
        <f t="shared" si="18"/>
        <v>0</v>
      </c>
      <c r="T64" s="60">
        <f t="shared" si="18"/>
        <v>0</v>
      </c>
      <c r="U64" s="84"/>
      <c r="V64" s="198"/>
    </row>
  </sheetData>
  <sheetProtection algorithmName="SHA-512" hashValue="gKYv81O9bDFSc+R5Va5PEvNyJyQoRqivF5miOF6QoAh1GcsGMbzaZ05RQQ8/98rD73pIAnR+/4JD4rjwiCFFCw==" saltValue="iwN7gq5lc8/KsMCCZXD90Q==" spinCount="100000" sheet="1" objects="1" scenarios="1"/>
  <mergeCells count="6">
    <mergeCell ref="B3:E3"/>
    <mergeCell ref="F3:I3"/>
    <mergeCell ref="B58:D58"/>
    <mergeCell ref="E58:F58"/>
    <mergeCell ref="G58:H58"/>
    <mergeCell ref="I58:V58"/>
  </mergeCells>
  <conditionalFormatting sqref="F3">
    <cfRule type="containsText" dxfId="81" priority="14" operator="containsText" text="Articolazione temporale coerente con punto 3)">
      <formula>NOT(ISERROR(SEARCH("Articolazione temporale coerente con punto 3)",F3)))</formula>
    </cfRule>
    <cfRule type="containsText" dxfId="80" priority="15" operator="containsText" text="Rivedere articolazione temporale">
      <formula>NOT(ISERROR(SEARCH("Rivedere articolazione temporale",F3)))</formula>
    </cfRule>
  </conditionalFormatting>
  <conditionalFormatting sqref="V6:V55">
    <cfRule type="containsText" dxfId="79" priority="12" operator="containsText" text="CHECK">
      <formula>NOT(ISERROR(SEARCH("CHECK",V6)))</formula>
    </cfRule>
    <cfRule type="containsText" dxfId="78" priority="13" operator="containsText" text="ok">
      <formula>NOT(ISERROR(SEARCH("ok",V6)))</formula>
    </cfRule>
  </conditionalFormatting>
  <conditionalFormatting sqref="V56">
    <cfRule type="containsText" dxfId="77" priority="10" operator="containsText" text="CHECK">
      <formula>NOT(ISERROR(SEARCH("CHECK",V56)))</formula>
    </cfRule>
    <cfRule type="containsText" dxfId="76" priority="11" operator="containsText" text="ok">
      <formula>NOT(ISERROR(SEARCH("ok",V56)))</formula>
    </cfRule>
  </conditionalFormatting>
  <conditionalFormatting sqref="C62:T63">
    <cfRule type="cellIs" dxfId="75" priority="9" operator="equal">
      <formula>0</formula>
    </cfRule>
  </conditionalFormatting>
  <conditionalFormatting sqref="G58">
    <cfRule type="containsText" dxfId="74" priority="7" operator="containsText" text="OK">
      <formula>NOT(ISERROR(SEARCH("OK",G58)))</formula>
    </cfRule>
    <cfRule type="containsText" dxfId="73" priority="8" operator="containsText" text="Selezionare">
      <formula>NOT(ISERROR(SEARCH("Selezionare",G58)))</formula>
    </cfRule>
  </conditionalFormatting>
  <conditionalFormatting sqref="V62">
    <cfRule type="containsText" dxfId="72" priority="3" operator="containsText" text="CHECK">
      <formula>NOT(ISERROR(SEARCH("CHECK",V62)))</formula>
    </cfRule>
    <cfRule type="containsText" dxfId="71" priority="4" operator="containsText" text="ok">
      <formula>NOT(ISERROR(SEARCH("ok",V62)))</formula>
    </cfRule>
  </conditionalFormatting>
  <conditionalFormatting sqref="V63">
    <cfRule type="containsText" dxfId="70" priority="1" operator="containsText" text="CHECK">
      <formula>NOT(ISERROR(SEARCH("CHECK",V63)))</formula>
    </cfRule>
    <cfRule type="containsText" dxfId="69" priority="2" operator="containsText" text="ok">
      <formula>NOT(ISERROR(SEARCH("ok",V63)))</formula>
    </cfRule>
  </conditionalFormatting>
  <printOptions horizontalCentered="1" verticalCentered="1"/>
  <pageMargins left="0.11811023622047245" right="0.11811023622047245" top="0.15748031496062992" bottom="0.15748031496062992" header="0.31496062992125984" footer="0.31496062992125984"/>
  <pageSetup paperSize="9" scale="55" orientation="landscape" r:id="rId1"/>
  <ignoredErrors>
    <ignoredError sqref="B26:B55 B9:B20 B21:B2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tra le opzioni disponibili">
          <x14:formula1>
            <xm:f>Elenco!$I$6:$I$7</xm:f>
          </x14:formula1>
          <xm:sqref>E58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6" tint="-0.249977111117893"/>
  </sheetPr>
  <dimension ref="A1:D63"/>
  <sheetViews>
    <sheetView showGridLines="0" defaultGridColor="0" view="pageBreakPreview" colorId="23" zoomScaleNormal="100" zoomScaleSheetLayoutView="100" workbookViewId="0">
      <selection activeCell="C4" sqref="C4:C5"/>
    </sheetView>
  </sheetViews>
  <sheetFormatPr defaultColWidth="12.140625" defaultRowHeight="10.199999999999999" x14ac:dyDescent="0.2"/>
  <cols>
    <col min="1" max="1" width="7.140625" style="18" customWidth="1"/>
    <col min="2" max="2" width="52.140625" style="18" customWidth="1"/>
    <col min="3" max="4" width="20.28515625" style="18" customWidth="1"/>
    <col min="5" max="240" width="12.140625" style="18"/>
    <col min="241" max="241" width="7.140625" style="18" customWidth="1"/>
    <col min="242" max="242" width="5.140625" style="18" customWidth="1"/>
    <col min="243" max="243" width="6" style="18" customWidth="1"/>
    <col min="244" max="244" width="4.28515625" style="18" customWidth="1"/>
    <col min="245" max="245" width="6" style="18" customWidth="1"/>
    <col min="246" max="246" width="4.28515625" style="18" customWidth="1"/>
    <col min="247" max="247" width="6" style="18" customWidth="1"/>
    <col min="248" max="248" width="33.28515625" style="18" customWidth="1"/>
    <col min="249" max="249" width="4.28515625" style="18" customWidth="1"/>
    <col min="250" max="250" width="22.140625" style="18" bestFit="1" customWidth="1"/>
    <col min="251" max="251" width="4.28515625" style="18" customWidth="1"/>
    <col min="252" max="252" width="22.140625" style="18" bestFit="1" customWidth="1"/>
    <col min="253" max="253" width="16.28515625" style="18" bestFit="1" customWidth="1"/>
    <col min="254" max="254" width="12.140625" style="18"/>
    <col min="255" max="255" width="13.28515625" style="18" bestFit="1" customWidth="1"/>
    <col min="256" max="496" width="12.140625" style="18"/>
    <col min="497" max="497" width="7.140625" style="18" customWidth="1"/>
    <col min="498" max="498" width="5.140625" style="18" customWidth="1"/>
    <col min="499" max="499" width="6" style="18" customWidth="1"/>
    <col min="500" max="500" width="4.28515625" style="18" customWidth="1"/>
    <col min="501" max="501" width="6" style="18" customWidth="1"/>
    <col min="502" max="502" width="4.28515625" style="18" customWidth="1"/>
    <col min="503" max="503" width="6" style="18" customWidth="1"/>
    <col min="504" max="504" width="33.28515625" style="18" customWidth="1"/>
    <col min="505" max="505" width="4.28515625" style="18" customWidth="1"/>
    <col min="506" max="506" width="22.140625" style="18" bestFit="1" customWidth="1"/>
    <col min="507" max="507" width="4.28515625" style="18" customWidth="1"/>
    <col min="508" max="508" width="22.140625" style="18" bestFit="1" customWidth="1"/>
    <col min="509" max="509" width="16.28515625" style="18" bestFit="1" customWidth="1"/>
    <col min="510" max="510" width="12.140625" style="18"/>
    <col min="511" max="511" width="13.28515625" style="18" bestFit="1" customWidth="1"/>
    <col min="512" max="752" width="12.140625" style="18"/>
    <col min="753" max="753" width="7.140625" style="18" customWidth="1"/>
    <col min="754" max="754" width="5.140625" style="18" customWidth="1"/>
    <col min="755" max="755" width="6" style="18" customWidth="1"/>
    <col min="756" max="756" width="4.28515625" style="18" customWidth="1"/>
    <col min="757" max="757" width="6" style="18" customWidth="1"/>
    <col min="758" max="758" width="4.28515625" style="18" customWidth="1"/>
    <col min="759" max="759" width="6" style="18" customWidth="1"/>
    <col min="760" max="760" width="33.28515625" style="18" customWidth="1"/>
    <col min="761" max="761" width="4.28515625" style="18" customWidth="1"/>
    <col min="762" max="762" width="22.140625" style="18" bestFit="1" customWidth="1"/>
    <col min="763" max="763" width="4.28515625" style="18" customWidth="1"/>
    <col min="764" max="764" width="22.140625" style="18" bestFit="1" customWidth="1"/>
    <col min="765" max="765" width="16.28515625" style="18" bestFit="1" customWidth="1"/>
    <col min="766" max="766" width="12.140625" style="18"/>
    <col min="767" max="767" width="13.28515625" style="18" bestFit="1" customWidth="1"/>
    <col min="768" max="1008" width="12.140625" style="18"/>
    <col min="1009" max="1009" width="7.140625" style="18" customWidth="1"/>
    <col min="1010" max="1010" width="5.140625" style="18" customWidth="1"/>
    <col min="1011" max="1011" width="6" style="18" customWidth="1"/>
    <col min="1012" max="1012" width="4.28515625" style="18" customWidth="1"/>
    <col min="1013" max="1013" width="6" style="18" customWidth="1"/>
    <col min="1014" max="1014" width="4.28515625" style="18" customWidth="1"/>
    <col min="1015" max="1015" width="6" style="18" customWidth="1"/>
    <col min="1016" max="1016" width="33.28515625" style="18" customWidth="1"/>
    <col min="1017" max="1017" width="4.28515625" style="18" customWidth="1"/>
    <col min="1018" max="1018" width="22.140625" style="18" bestFit="1" customWidth="1"/>
    <col min="1019" max="1019" width="4.28515625" style="18" customWidth="1"/>
    <col min="1020" max="1020" width="22.140625" style="18" bestFit="1" customWidth="1"/>
    <col min="1021" max="1021" width="16.28515625" style="18" bestFit="1" customWidth="1"/>
    <col min="1022" max="1022" width="12.140625" style="18"/>
    <col min="1023" max="1023" width="13.28515625" style="18" bestFit="1" customWidth="1"/>
    <col min="1024" max="1264" width="12.140625" style="18"/>
    <col min="1265" max="1265" width="7.140625" style="18" customWidth="1"/>
    <col min="1266" max="1266" width="5.140625" style="18" customWidth="1"/>
    <col min="1267" max="1267" width="6" style="18" customWidth="1"/>
    <col min="1268" max="1268" width="4.28515625" style="18" customWidth="1"/>
    <col min="1269" max="1269" width="6" style="18" customWidth="1"/>
    <col min="1270" max="1270" width="4.28515625" style="18" customWidth="1"/>
    <col min="1271" max="1271" width="6" style="18" customWidth="1"/>
    <col min="1272" max="1272" width="33.28515625" style="18" customWidth="1"/>
    <col min="1273" max="1273" width="4.28515625" style="18" customWidth="1"/>
    <col min="1274" max="1274" width="22.140625" style="18" bestFit="1" customWidth="1"/>
    <col min="1275" max="1275" width="4.28515625" style="18" customWidth="1"/>
    <col min="1276" max="1276" width="22.140625" style="18" bestFit="1" customWidth="1"/>
    <col min="1277" max="1277" width="16.28515625" style="18" bestFit="1" customWidth="1"/>
    <col min="1278" max="1278" width="12.140625" style="18"/>
    <col min="1279" max="1279" width="13.28515625" style="18" bestFit="1" customWidth="1"/>
    <col min="1280" max="1520" width="12.140625" style="18"/>
    <col min="1521" max="1521" width="7.140625" style="18" customWidth="1"/>
    <col min="1522" max="1522" width="5.140625" style="18" customWidth="1"/>
    <col min="1523" max="1523" width="6" style="18" customWidth="1"/>
    <col min="1524" max="1524" width="4.28515625" style="18" customWidth="1"/>
    <col min="1525" max="1525" width="6" style="18" customWidth="1"/>
    <col min="1526" max="1526" width="4.28515625" style="18" customWidth="1"/>
    <col min="1527" max="1527" width="6" style="18" customWidth="1"/>
    <col min="1528" max="1528" width="33.28515625" style="18" customWidth="1"/>
    <col min="1529" max="1529" width="4.28515625" style="18" customWidth="1"/>
    <col min="1530" max="1530" width="22.140625" style="18" bestFit="1" customWidth="1"/>
    <col min="1531" max="1531" width="4.28515625" style="18" customWidth="1"/>
    <col min="1532" max="1532" width="22.140625" style="18" bestFit="1" customWidth="1"/>
    <col min="1533" max="1533" width="16.28515625" style="18" bestFit="1" customWidth="1"/>
    <col min="1534" max="1534" width="12.140625" style="18"/>
    <col min="1535" max="1535" width="13.28515625" style="18" bestFit="1" customWidth="1"/>
    <col min="1536" max="1776" width="12.140625" style="18"/>
    <col min="1777" max="1777" width="7.140625" style="18" customWidth="1"/>
    <col min="1778" max="1778" width="5.140625" style="18" customWidth="1"/>
    <col min="1779" max="1779" width="6" style="18" customWidth="1"/>
    <col min="1780" max="1780" width="4.28515625" style="18" customWidth="1"/>
    <col min="1781" max="1781" width="6" style="18" customWidth="1"/>
    <col min="1782" max="1782" width="4.28515625" style="18" customWidth="1"/>
    <col min="1783" max="1783" width="6" style="18" customWidth="1"/>
    <col min="1784" max="1784" width="33.28515625" style="18" customWidth="1"/>
    <col min="1785" max="1785" width="4.28515625" style="18" customWidth="1"/>
    <col min="1786" max="1786" width="22.140625" style="18" bestFit="1" customWidth="1"/>
    <col min="1787" max="1787" width="4.28515625" style="18" customWidth="1"/>
    <col min="1788" max="1788" width="22.140625" style="18" bestFit="1" customWidth="1"/>
    <col min="1789" max="1789" width="16.28515625" style="18" bestFit="1" customWidth="1"/>
    <col min="1790" max="1790" width="12.140625" style="18"/>
    <col min="1791" max="1791" width="13.28515625" style="18" bestFit="1" customWidth="1"/>
    <col min="1792" max="2032" width="12.140625" style="18"/>
    <col min="2033" max="2033" width="7.140625" style="18" customWidth="1"/>
    <col min="2034" max="2034" width="5.140625" style="18" customWidth="1"/>
    <col min="2035" max="2035" width="6" style="18" customWidth="1"/>
    <col min="2036" max="2036" width="4.28515625" style="18" customWidth="1"/>
    <col min="2037" max="2037" width="6" style="18" customWidth="1"/>
    <col min="2038" max="2038" width="4.28515625" style="18" customWidth="1"/>
    <col min="2039" max="2039" width="6" style="18" customWidth="1"/>
    <col min="2040" max="2040" width="33.28515625" style="18" customWidth="1"/>
    <col min="2041" max="2041" width="4.28515625" style="18" customWidth="1"/>
    <col min="2042" max="2042" width="22.140625" style="18" bestFit="1" customWidth="1"/>
    <col min="2043" max="2043" width="4.28515625" style="18" customWidth="1"/>
    <col min="2044" max="2044" width="22.140625" style="18" bestFit="1" customWidth="1"/>
    <col min="2045" max="2045" width="16.28515625" style="18" bestFit="1" customWidth="1"/>
    <col min="2046" max="2046" width="12.140625" style="18"/>
    <col min="2047" max="2047" width="13.28515625" style="18" bestFit="1" customWidth="1"/>
    <col min="2048" max="2288" width="12.140625" style="18"/>
    <col min="2289" max="2289" width="7.140625" style="18" customWidth="1"/>
    <col min="2290" max="2290" width="5.140625" style="18" customWidth="1"/>
    <col min="2291" max="2291" width="6" style="18" customWidth="1"/>
    <col min="2292" max="2292" width="4.28515625" style="18" customWidth="1"/>
    <col min="2293" max="2293" width="6" style="18" customWidth="1"/>
    <col min="2294" max="2294" width="4.28515625" style="18" customWidth="1"/>
    <col min="2295" max="2295" width="6" style="18" customWidth="1"/>
    <col min="2296" max="2296" width="33.28515625" style="18" customWidth="1"/>
    <col min="2297" max="2297" width="4.28515625" style="18" customWidth="1"/>
    <col min="2298" max="2298" width="22.140625" style="18" bestFit="1" customWidth="1"/>
    <col min="2299" max="2299" width="4.28515625" style="18" customWidth="1"/>
    <col min="2300" max="2300" width="22.140625" style="18" bestFit="1" customWidth="1"/>
    <col min="2301" max="2301" width="16.28515625" style="18" bestFit="1" customWidth="1"/>
    <col min="2302" max="2302" width="12.140625" style="18"/>
    <col min="2303" max="2303" width="13.28515625" style="18" bestFit="1" customWidth="1"/>
    <col min="2304" max="2544" width="12.140625" style="18"/>
    <col min="2545" max="2545" width="7.140625" style="18" customWidth="1"/>
    <col min="2546" max="2546" width="5.140625" style="18" customWidth="1"/>
    <col min="2547" max="2547" width="6" style="18" customWidth="1"/>
    <col min="2548" max="2548" width="4.28515625" style="18" customWidth="1"/>
    <col min="2549" max="2549" width="6" style="18" customWidth="1"/>
    <col min="2550" max="2550" width="4.28515625" style="18" customWidth="1"/>
    <col min="2551" max="2551" width="6" style="18" customWidth="1"/>
    <col min="2552" max="2552" width="33.28515625" style="18" customWidth="1"/>
    <col min="2553" max="2553" width="4.28515625" style="18" customWidth="1"/>
    <col min="2554" max="2554" width="22.140625" style="18" bestFit="1" customWidth="1"/>
    <col min="2555" max="2555" width="4.28515625" style="18" customWidth="1"/>
    <col min="2556" max="2556" width="22.140625" style="18" bestFit="1" customWidth="1"/>
    <col min="2557" max="2557" width="16.28515625" style="18" bestFit="1" customWidth="1"/>
    <col min="2558" max="2558" width="12.140625" style="18"/>
    <col min="2559" max="2559" width="13.28515625" style="18" bestFit="1" customWidth="1"/>
    <col min="2560" max="2800" width="12.140625" style="18"/>
    <col min="2801" max="2801" width="7.140625" style="18" customWidth="1"/>
    <col min="2802" max="2802" width="5.140625" style="18" customWidth="1"/>
    <col min="2803" max="2803" width="6" style="18" customWidth="1"/>
    <col min="2804" max="2804" width="4.28515625" style="18" customWidth="1"/>
    <col min="2805" max="2805" width="6" style="18" customWidth="1"/>
    <col min="2806" max="2806" width="4.28515625" style="18" customWidth="1"/>
    <col min="2807" max="2807" width="6" style="18" customWidth="1"/>
    <col min="2808" max="2808" width="33.28515625" style="18" customWidth="1"/>
    <col min="2809" max="2809" width="4.28515625" style="18" customWidth="1"/>
    <col min="2810" max="2810" width="22.140625" style="18" bestFit="1" customWidth="1"/>
    <col min="2811" max="2811" width="4.28515625" style="18" customWidth="1"/>
    <col min="2812" max="2812" width="22.140625" style="18" bestFit="1" customWidth="1"/>
    <col min="2813" max="2813" width="16.28515625" style="18" bestFit="1" customWidth="1"/>
    <col min="2814" max="2814" width="12.140625" style="18"/>
    <col min="2815" max="2815" width="13.28515625" style="18" bestFit="1" customWidth="1"/>
    <col min="2816" max="3056" width="12.140625" style="18"/>
    <col min="3057" max="3057" width="7.140625" style="18" customWidth="1"/>
    <col min="3058" max="3058" width="5.140625" style="18" customWidth="1"/>
    <col min="3059" max="3059" width="6" style="18" customWidth="1"/>
    <col min="3060" max="3060" width="4.28515625" style="18" customWidth="1"/>
    <col min="3061" max="3061" width="6" style="18" customWidth="1"/>
    <col min="3062" max="3062" width="4.28515625" style="18" customWidth="1"/>
    <col min="3063" max="3063" width="6" style="18" customWidth="1"/>
    <col min="3064" max="3064" width="33.28515625" style="18" customWidth="1"/>
    <col min="3065" max="3065" width="4.28515625" style="18" customWidth="1"/>
    <col min="3066" max="3066" width="22.140625" style="18" bestFit="1" customWidth="1"/>
    <col min="3067" max="3067" width="4.28515625" style="18" customWidth="1"/>
    <col min="3068" max="3068" width="22.140625" style="18" bestFit="1" customWidth="1"/>
    <col min="3069" max="3069" width="16.28515625" style="18" bestFit="1" customWidth="1"/>
    <col min="3070" max="3070" width="12.140625" style="18"/>
    <col min="3071" max="3071" width="13.28515625" style="18" bestFit="1" customWidth="1"/>
    <col min="3072" max="3312" width="12.140625" style="18"/>
    <col min="3313" max="3313" width="7.140625" style="18" customWidth="1"/>
    <col min="3314" max="3314" width="5.140625" style="18" customWidth="1"/>
    <col min="3315" max="3315" width="6" style="18" customWidth="1"/>
    <col min="3316" max="3316" width="4.28515625" style="18" customWidth="1"/>
    <col min="3317" max="3317" width="6" style="18" customWidth="1"/>
    <col min="3318" max="3318" width="4.28515625" style="18" customWidth="1"/>
    <col min="3319" max="3319" width="6" style="18" customWidth="1"/>
    <col min="3320" max="3320" width="33.28515625" style="18" customWidth="1"/>
    <col min="3321" max="3321" width="4.28515625" style="18" customWidth="1"/>
    <col min="3322" max="3322" width="22.140625" style="18" bestFit="1" customWidth="1"/>
    <col min="3323" max="3323" width="4.28515625" style="18" customWidth="1"/>
    <col min="3324" max="3324" width="22.140625" style="18" bestFit="1" customWidth="1"/>
    <col min="3325" max="3325" width="16.28515625" style="18" bestFit="1" customWidth="1"/>
    <col min="3326" max="3326" width="12.140625" style="18"/>
    <col min="3327" max="3327" width="13.28515625" style="18" bestFit="1" customWidth="1"/>
    <col min="3328" max="3568" width="12.140625" style="18"/>
    <col min="3569" max="3569" width="7.140625" style="18" customWidth="1"/>
    <col min="3570" max="3570" width="5.140625" style="18" customWidth="1"/>
    <col min="3571" max="3571" width="6" style="18" customWidth="1"/>
    <col min="3572" max="3572" width="4.28515625" style="18" customWidth="1"/>
    <col min="3573" max="3573" width="6" style="18" customWidth="1"/>
    <col min="3574" max="3574" width="4.28515625" style="18" customWidth="1"/>
    <col min="3575" max="3575" width="6" style="18" customWidth="1"/>
    <col min="3576" max="3576" width="33.28515625" style="18" customWidth="1"/>
    <col min="3577" max="3577" width="4.28515625" style="18" customWidth="1"/>
    <col min="3578" max="3578" width="22.140625" style="18" bestFit="1" customWidth="1"/>
    <col min="3579" max="3579" width="4.28515625" style="18" customWidth="1"/>
    <col min="3580" max="3580" width="22.140625" style="18" bestFit="1" customWidth="1"/>
    <col min="3581" max="3581" width="16.28515625" style="18" bestFit="1" customWidth="1"/>
    <col min="3582" max="3582" width="12.140625" style="18"/>
    <col min="3583" max="3583" width="13.28515625" style="18" bestFit="1" customWidth="1"/>
    <col min="3584" max="3824" width="12.140625" style="18"/>
    <col min="3825" max="3825" width="7.140625" style="18" customWidth="1"/>
    <col min="3826" max="3826" width="5.140625" style="18" customWidth="1"/>
    <col min="3827" max="3827" width="6" style="18" customWidth="1"/>
    <col min="3828" max="3828" width="4.28515625" style="18" customWidth="1"/>
    <col min="3829" max="3829" width="6" style="18" customWidth="1"/>
    <col min="3830" max="3830" width="4.28515625" style="18" customWidth="1"/>
    <col min="3831" max="3831" width="6" style="18" customWidth="1"/>
    <col min="3832" max="3832" width="33.28515625" style="18" customWidth="1"/>
    <col min="3833" max="3833" width="4.28515625" style="18" customWidth="1"/>
    <col min="3834" max="3834" width="22.140625" style="18" bestFit="1" customWidth="1"/>
    <col min="3835" max="3835" width="4.28515625" style="18" customWidth="1"/>
    <col min="3836" max="3836" width="22.140625" style="18" bestFit="1" customWidth="1"/>
    <col min="3837" max="3837" width="16.28515625" style="18" bestFit="1" customWidth="1"/>
    <col min="3838" max="3838" width="12.140625" style="18"/>
    <col min="3839" max="3839" width="13.28515625" style="18" bestFit="1" customWidth="1"/>
    <col min="3840" max="4080" width="12.140625" style="18"/>
    <col min="4081" max="4081" width="7.140625" style="18" customWidth="1"/>
    <col min="4082" max="4082" width="5.140625" style="18" customWidth="1"/>
    <col min="4083" max="4083" width="6" style="18" customWidth="1"/>
    <col min="4084" max="4084" width="4.28515625" style="18" customWidth="1"/>
    <col min="4085" max="4085" width="6" style="18" customWidth="1"/>
    <col min="4086" max="4086" width="4.28515625" style="18" customWidth="1"/>
    <col min="4087" max="4087" width="6" style="18" customWidth="1"/>
    <col min="4088" max="4088" width="33.28515625" style="18" customWidth="1"/>
    <col min="4089" max="4089" width="4.28515625" style="18" customWidth="1"/>
    <col min="4090" max="4090" width="22.140625" style="18" bestFit="1" customWidth="1"/>
    <col min="4091" max="4091" width="4.28515625" style="18" customWidth="1"/>
    <col min="4092" max="4092" width="22.140625" style="18" bestFit="1" customWidth="1"/>
    <col min="4093" max="4093" width="16.28515625" style="18" bestFit="1" customWidth="1"/>
    <col min="4094" max="4094" width="12.140625" style="18"/>
    <col min="4095" max="4095" width="13.28515625" style="18" bestFit="1" customWidth="1"/>
    <col min="4096" max="4336" width="12.140625" style="18"/>
    <col min="4337" max="4337" width="7.140625" style="18" customWidth="1"/>
    <col min="4338" max="4338" width="5.140625" style="18" customWidth="1"/>
    <col min="4339" max="4339" width="6" style="18" customWidth="1"/>
    <col min="4340" max="4340" width="4.28515625" style="18" customWidth="1"/>
    <col min="4341" max="4341" width="6" style="18" customWidth="1"/>
    <col min="4342" max="4342" width="4.28515625" style="18" customWidth="1"/>
    <col min="4343" max="4343" width="6" style="18" customWidth="1"/>
    <col min="4344" max="4344" width="33.28515625" style="18" customWidth="1"/>
    <col min="4345" max="4345" width="4.28515625" style="18" customWidth="1"/>
    <col min="4346" max="4346" width="22.140625" style="18" bestFit="1" customWidth="1"/>
    <col min="4347" max="4347" width="4.28515625" style="18" customWidth="1"/>
    <col min="4348" max="4348" width="22.140625" style="18" bestFit="1" customWidth="1"/>
    <col min="4349" max="4349" width="16.28515625" style="18" bestFit="1" customWidth="1"/>
    <col min="4350" max="4350" width="12.140625" style="18"/>
    <col min="4351" max="4351" width="13.28515625" style="18" bestFit="1" customWidth="1"/>
    <col min="4352" max="4592" width="12.140625" style="18"/>
    <col min="4593" max="4593" width="7.140625" style="18" customWidth="1"/>
    <col min="4594" max="4594" width="5.140625" style="18" customWidth="1"/>
    <col min="4595" max="4595" width="6" style="18" customWidth="1"/>
    <col min="4596" max="4596" width="4.28515625" style="18" customWidth="1"/>
    <col min="4597" max="4597" width="6" style="18" customWidth="1"/>
    <col min="4598" max="4598" width="4.28515625" style="18" customWidth="1"/>
    <col min="4599" max="4599" width="6" style="18" customWidth="1"/>
    <col min="4600" max="4600" width="33.28515625" style="18" customWidth="1"/>
    <col min="4601" max="4601" width="4.28515625" style="18" customWidth="1"/>
    <col min="4602" max="4602" width="22.140625" style="18" bestFit="1" customWidth="1"/>
    <col min="4603" max="4603" width="4.28515625" style="18" customWidth="1"/>
    <col min="4604" max="4604" width="22.140625" style="18" bestFit="1" customWidth="1"/>
    <col min="4605" max="4605" width="16.28515625" style="18" bestFit="1" customWidth="1"/>
    <col min="4606" max="4606" width="12.140625" style="18"/>
    <col min="4607" max="4607" width="13.28515625" style="18" bestFit="1" customWidth="1"/>
    <col min="4608" max="4848" width="12.140625" style="18"/>
    <col min="4849" max="4849" width="7.140625" style="18" customWidth="1"/>
    <col min="4850" max="4850" width="5.140625" style="18" customWidth="1"/>
    <col min="4851" max="4851" width="6" style="18" customWidth="1"/>
    <col min="4852" max="4852" width="4.28515625" style="18" customWidth="1"/>
    <col min="4853" max="4853" width="6" style="18" customWidth="1"/>
    <col min="4854" max="4854" width="4.28515625" style="18" customWidth="1"/>
    <col min="4855" max="4855" width="6" style="18" customWidth="1"/>
    <col min="4856" max="4856" width="33.28515625" style="18" customWidth="1"/>
    <col min="4857" max="4857" width="4.28515625" style="18" customWidth="1"/>
    <col min="4858" max="4858" width="22.140625" style="18" bestFit="1" customWidth="1"/>
    <col min="4859" max="4859" width="4.28515625" style="18" customWidth="1"/>
    <col min="4860" max="4860" width="22.140625" style="18" bestFit="1" customWidth="1"/>
    <col min="4861" max="4861" width="16.28515625" style="18" bestFit="1" customWidth="1"/>
    <col min="4862" max="4862" width="12.140625" style="18"/>
    <col min="4863" max="4863" width="13.28515625" style="18" bestFit="1" customWidth="1"/>
    <col min="4864" max="5104" width="12.140625" style="18"/>
    <col min="5105" max="5105" width="7.140625" style="18" customWidth="1"/>
    <col min="5106" max="5106" width="5.140625" style="18" customWidth="1"/>
    <col min="5107" max="5107" width="6" style="18" customWidth="1"/>
    <col min="5108" max="5108" width="4.28515625" style="18" customWidth="1"/>
    <col min="5109" max="5109" width="6" style="18" customWidth="1"/>
    <col min="5110" max="5110" width="4.28515625" style="18" customWidth="1"/>
    <col min="5111" max="5111" width="6" style="18" customWidth="1"/>
    <col min="5112" max="5112" width="33.28515625" style="18" customWidth="1"/>
    <col min="5113" max="5113" width="4.28515625" style="18" customWidth="1"/>
    <col min="5114" max="5114" width="22.140625" style="18" bestFit="1" customWidth="1"/>
    <col min="5115" max="5115" width="4.28515625" style="18" customWidth="1"/>
    <col min="5116" max="5116" width="22.140625" style="18" bestFit="1" customWidth="1"/>
    <col min="5117" max="5117" width="16.28515625" style="18" bestFit="1" customWidth="1"/>
    <col min="5118" max="5118" width="12.140625" style="18"/>
    <col min="5119" max="5119" width="13.28515625" style="18" bestFit="1" customWidth="1"/>
    <col min="5120" max="5360" width="12.140625" style="18"/>
    <col min="5361" max="5361" width="7.140625" style="18" customWidth="1"/>
    <col min="5362" max="5362" width="5.140625" style="18" customWidth="1"/>
    <col min="5363" max="5363" width="6" style="18" customWidth="1"/>
    <col min="5364" max="5364" width="4.28515625" style="18" customWidth="1"/>
    <col min="5365" max="5365" width="6" style="18" customWidth="1"/>
    <col min="5366" max="5366" width="4.28515625" style="18" customWidth="1"/>
    <col min="5367" max="5367" width="6" style="18" customWidth="1"/>
    <col min="5368" max="5368" width="33.28515625" style="18" customWidth="1"/>
    <col min="5369" max="5369" width="4.28515625" style="18" customWidth="1"/>
    <col min="5370" max="5370" width="22.140625" style="18" bestFit="1" customWidth="1"/>
    <col min="5371" max="5371" width="4.28515625" style="18" customWidth="1"/>
    <col min="5372" max="5372" width="22.140625" style="18" bestFit="1" customWidth="1"/>
    <col min="5373" max="5373" width="16.28515625" style="18" bestFit="1" customWidth="1"/>
    <col min="5374" max="5374" width="12.140625" style="18"/>
    <col min="5375" max="5375" width="13.28515625" style="18" bestFit="1" customWidth="1"/>
    <col min="5376" max="5616" width="12.140625" style="18"/>
    <col min="5617" max="5617" width="7.140625" style="18" customWidth="1"/>
    <col min="5618" max="5618" width="5.140625" style="18" customWidth="1"/>
    <col min="5619" max="5619" width="6" style="18" customWidth="1"/>
    <col min="5620" max="5620" width="4.28515625" style="18" customWidth="1"/>
    <col min="5621" max="5621" width="6" style="18" customWidth="1"/>
    <col min="5622" max="5622" width="4.28515625" style="18" customWidth="1"/>
    <col min="5623" max="5623" width="6" style="18" customWidth="1"/>
    <col min="5624" max="5624" width="33.28515625" style="18" customWidth="1"/>
    <col min="5625" max="5625" width="4.28515625" style="18" customWidth="1"/>
    <col min="5626" max="5626" width="22.140625" style="18" bestFit="1" customWidth="1"/>
    <col min="5627" max="5627" width="4.28515625" style="18" customWidth="1"/>
    <col min="5628" max="5628" width="22.140625" style="18" bestFit="1" customWidth="1"/>
    <col min="5629" max="5629" width="16.28515625" style="18" bestFit="1" customWidth="1"/>
    <col min="5630" max="5630" width="12.140625" style="18"/>
    <col min="5631" max="5631" width="13.28515625" style="18" bestFit="1" customWidth="1"/>
    <col min="5632" max="5872" width="12.140625" style="18"/>
    <col min="5873" max="5873" width="7.140625" style="18" customWidth="1"/>
    <col min="5874" max="5874" width="5.140625" style="18" customWidth="1"/>
    <col min="5875" max="5875" width="6" style="18" customWidth="1"/>
    <col min="5876" max="5876" width="4.28515625" style="18" customWidth="1"/>
    <col min="5877" max="5877" width="6" style="18" customWidth="1"/>
    <col min="5878" max="5878" width="4.28515625" style="18" customWidth="1"/>
    <col min="5879" max="5879" width="6" style="18" customWidth="1"/>
    <col min="5880" max="5880" width="33.28515625" style="18" customWidth="1"/>
    <col min="5881" max="5881" width="4.28515625" style="18" customWidth="1"/>
    <col min="5882" max="5882" width="22.140625" style="18" bestFit="1" customWidth="1"/>
    <col min="5883" max="5883" width="4.28515625" style="18" customWidth="1"/>
    <col min="5884" max="5884" width="22.140625" style="18" bestFit="1" customWidth="1"/>
    <col min="5885" max="5885" width="16.28515625" style="18" bestFit="1" customWidth="1"/>
    <col min="5886" max="5886" width="12.140625" style="18"/>
    <col min="5887" max="5887" width="13.28515625" style="18" bestFit="1" customWidth="1"/>
    <col min="5888" max="6128" width="12.140625" style="18"/>
    <col min="6129" max="6129" width="7.140625" style="18" customWidth="1"/>
    <col min="6130" max="6130" width="5.140625" style="18" customWidth="1"/>
    <col min="6131" max="6131" width="6" style="18" customWidth="1"/>
    <col min="6132" max="6132" width="4.28515625" style="18" customWidth="1"/>
    <col min="6133" max="6133" width="6" style="18" customWidth="1"/>
    <col min="6134" max="6134" width="4.28515625" style="18" customWidth="1"/>
    <col min="6135" max="6135" width="6" style="18" customWidth="1"/>
    <col min="6136" max="6136" width="33.28515625" style="18" customWidth="1"/>
    <col min="6137" max="6137" width="4.28515625" style="18" customWidth="1"/>
    <col min="6138" max="6138" width="22.140625" style="18" bestFit="1" customWidth="1"/>
    <col min="6139" max="6139" width="4.28515625" style="18" customWidth="1"/>
    <col min="6140" max="6140" width="22.140625" style="18" bestFit="1" customWidth="1"/>
    <col min="6141" max="6141" width="16.28515625" style="18" bestFit="1" customWidth="1"/>
    <col min="6142" max="6142" width="12.140625" style="18"/>
    <col min="6143" max="6143" width="13.28515625" style="18" bestFit="1" customWidth="1"/>
    <col min="6144" max="6384" width="12.140625" style="18"/>
    <col min="6385" max="6385" width="7.140625" style="18" customWidth="1"/>
    <col min="6386" max="6386" width="5.140625" style="18" customWidth="1"/>
    <col min="6387" max="6387" width="6" style="18" customWidth="1"/>
    <col min="6388" max="6388" width="4.28515625" style="18" customWidth="1"/>
    <col min="6389" max="6389" width="6" style="18" customWidth="1"/>
    <col min="6390" max="6390" width="4.28515625" style="18" customWidth="1"/>
    <col min="6391" max="6391" width="6" style="18" customWidth="1"/>
    <col min="6392" max="6392" width="33.28515625" style="18" customWidth="1"/>
    <col min="6393" max="6393" width="4.28515625" style="18" customWidth="1"/>
    <col min="6394" max="6394" width="22.140625" style="18" bestFit="1" customWidth="1"/>
    <col min="6395" max="6395" width="4.28515625" style="18" customWidth="1"/>
    <col min="6396" max="6396" width="22.140625" style="18" bestFit="1" customWidth="1"/>
    <col min="6397" max="6397" width="16.28515625" style="18" bestFit="1" customWidth="1"/>
    <col min="6398" max="6398" width="12.140625" style="18"/>
    <col min="6399" max="6399" width="13.28515625" style="18" bestFit="1" customWidth="1"/>
    <col min="6400" max="6640" width="12.140625" style="18"/>
    <col min="6641" max="6641" width="7.140625" style="18" customWidth="1"/>
    <col min="6642" max="6642" width="5.140625" style="18" customWidth="1"/>
    <col min="6643" max="6643" width="6" style="18" customWidth="1"/>
    <col min="6644" max="6644" width="4.28515625" style="18" customWidth="1"/>
    <col min="6645" max="6645" width="6" style="18" customWidth="1"/>
    <col min="6646" max="6646" width="4.28515625" style="18" customWidth="1"/>
    <col min="6647" max="6647" width="6" style="18" customWidth="1"/>
    <col min="6648" max="6648" width="33.28515625" style="18" customWidth="1"/>
    <col min="6649" max="6649" width="4.28515625" style="18" customWidth="1"/>
    <col min="6650" max="6650" width="22.140625" style="18" bestFit="1" customWidth="1"/>
    <col min="6651" max="6651" width="4.28515625" style="18" customWidth="1"/>
    <col min="6652" max="6652" width="22.140625" style="18" bestFit="1" customWidth="1"/>
    <col min="6653" max="6653" width="16.28515625" style="18" bestFit="1" customWidth="1"/>
    <col min="6654" max="6654" width="12.140625" style="18"/>
    <col min="6655" max="6655" width="13.28515625" style="18" bestFit="1" customWidth="1"/>
    <col min="6656" max="6896" width="12.140625" style="18"/>
    <col min="6897" max="6897" width="7.140625" style="18" customWidth="1"/>
    <col min="6898" max="6898" width="5.140625" style="18" customWidth="1"/>
    <col min="6899" max="6899" width="6" style="18" customWidth="1"/>
    <col min="6900" max="6900" width="4.28515625" style="18" customWidth="1"/>
    <col min="6901" max="6901" width="6" style="18" customWidth="1"/>
    <col min="6902" max="6902" width="4.28515625" style="18" customWidth="1"/>
    <col min="6903" max="6903" width="6" style="18" customWidth="1"/>
    <col min="6904" max="6904" width="33.28515625" style="18" customWidth="1"/>
    <col min="6905" max="6905" width="4.28515625" style="18" customWidth="1"/>
    <col min="6906" max="6906" width="22.140625" style="18" bestFit="1" customWidth="1"/>
    <col min="6907" max="6907" width="4.28515625" style="18" customWidth="1"/>
    <col min="6908" max="6908" width="22.140625" style="18" bestFit="1" customWidth="1"/>
    <col min="6909" max="6909" width="16.28515625" style="18" bestFit="1" customWidth="1"/>
    <col min="6910" max="6910" width="12.140625" style="18"/>
    <col min="6911" max="6911" width="13.28515625" style="18" bestFit="1" customWidth="1"/>
    <col min="6912" max="7152" width="12.140625" style="18"/>
    <col min="7153" max="7153" width="7.140625" style="18" customWidth="1"/>
    <col min="7154" max="7154" width="5.140625" style="18" customWidth="1"/>
    <col min="7155" max="7155" width="6" style="18" customWidth="1"/>
    <col min="7156" max="7156" width="4.28515625" style="18" customWidth="1"/>
    <col min="7157" max="7157" width="6" style="18" customWidth="1"/>
    <col min="7158" max="7158" width="4.28515625" style="18" customWidth="1"/>
    <col min="7159" max="7159" width="6" style="18" customWidth="1"/>
    <col min="7160" max="7160" width="33.28515625" style="18" customWidth="1"/>
    <col min="7161" max="7161" width="4.28515625" style="18" customWidth="1"/>
    <col min="7162" max="7162" width="22.140625" style="18" bestFit="1" customWidth="1"/>
    <col min="7163" max="7163" width="4.28515625" style="18" customWidth="1"/>
    <col min="7164" max="7164" width="22.140625" style="18" bestFit="1" customWidth="1"/>
    <col min="7165" max="7165" width="16.28515625" style="18" bestFit="1" customWidth="1"/>
    <col min="7166" max="7166" width="12.140625" style="18"/>
    <col min="7167" max="7167" width="13.28515625" style="18" bestFit="1" customWidth="1"/>
    <col min="7168" max="7408" width="12.140625" style="18"/>
    <col min="7409" max="7409" width="7.140625" style="18" customWidth="1"/>
    <col min="7410" max="7410" width="5.140625" style="18" customWidth="1"/>
    <col min="7411" max="7411" width="6" style="18" customWidth="1"/>
    <col min="7412" max="7412" width="4.28515625" style="18" customWidth="1"/>
    <col min="7413" max="7413" width="6" style="18" customWidth="1"/>
    <col min="7414" max="7414" width="4.28515625" style="18" customWidth="1"/>
    <col min="7415" max="7415" width="6" style="18" customWidth="1"/>
    <col min="7416" max="7416" width="33.28515625" style="18" customWidth="1"/>
    <col min="7417" max="7417" width="4.28515625" style="18" customWidth="1"/>
    <col min="7418" max="7418" width="22.140625" style="18" bestFit="1" customWidth="1"/>
    <col min="7419" max="7419" width="4.28515625" style="18" customWidth="1"/>
    <col min="7420" max="7420" width="22.140625" style="18" bestFit="1" customWidth="1"/>
    <col min="7421" max="7421" width="16.28515625" style="18" bestFit="1" customWidth="1"/>
    <col min="7422" max="7422" width="12.140625" style="18"/>
    <col min="7423" max="7423" width="13.28515625" style="18" bestFit="1" customWidth="1"/>
    <col min="7424" max="7664" width="12.140625" style="18"/>
    <col min="7665" max="7665" width="7.140625" style="18" customWidth="1"/>
    <col min="7666" max="7666" width="5.140625" style="18" customWidth="1"/>
    <col min="7667" max="7667" width="6" style="18" customWidth="1"/>
    <col min="7668" max="7668" width="4.28515625" style="18" customWidth="1"/>
    <col min="7669" max="7669" width="6" style="18" customWidth="1"/>
    <col min="7670" max="7670" width="4.28515625" style="18" customWidth="1"/>
    <col min="7671" max="7671" width="6" style="18" customWidth="1"/>
    <col min="7672" max="7672" width="33.28515625" style="18" customWidth="1"/>
    <col min="7673" max="7673" width="4.28515625" style="18" customWidth="1"/>
    <col min="7674" max="7674" width="22.140625" style="18" bestFit="1" customWidth="1"/>
    <col min="7675" max="7675" width="4.28515625" style="18" customWidth="1"/>
    <col min="7676" max="7676" width="22.140625" style="18" bestFit="1" customWidth="1"/>
    <col min="7677" max="7677" width="16.28515625" style="18" bestFit="1" customWidth="1"/>
    <col min="7678" max="7678" width="12.140625" style="18"/>
    <col min="7679" max="7679" width="13.28515625" style="18" bestFit="1" customWidth="1"/>
    <col min="7680" max="7920" width="12.140625" style="18"/>
    <col min="7921" max="7921" width="7.140625" style="18" customWidth="1"/>
    <col min="7922" max="7922" width="5.140625" style="18" customWidth="1"/>
    <col min="7923" max="7923" width="6" style="18" customWidth="1"/>
    <col min="7924" max="7924" width="4.28515625" style="18" customWidth="1"/>
    <col min="7925" max="7925" width="6" style="18" customWidth="1"/>
    <col min="7926" max="7926" width="4.28515625" style="18" customWidth="1"/>
    <col min="7927" max="7927" width="6" style="18" customWidth="1"/>
    <col min="7928" max="7928" width="33.28515625" style="18" customWidth="1"/>
    <col min="7929" max="7929" width="4.28515625" style="18" customWidth="1"/>
    <col min="7930" max="7930" width="22.140625" style="18" bestFit="1" customWidth="1"/>
    <col min="7931" max="7931" width="4.28515625" style="18" customWidth="1"/>
    <col min="7932" max="7932" width="22.140625" style="18" bestFit="1" customWidth="1"/>
    <col min="7933" max="7933" width="16.28515625" style="18" bestFit="1" customWidth="1"/>
    <col min="7934" max="7934" width="12.140625" style="18"/>
    <col min="7935" max="7935" width="13.28515625" style="18" bestFit="1" customWidth="1"/>
    <col min="7936" max="8176" width="12.140625" style="18"/>
    <col min="8177" max="8177" width="7.140625" style="18" customWidth="1"/>
    <col min="8178" max="8178" width="5.140625" style="18" customWidth="1"/>
    <col min="8179" max="8179" width="6" style="18" customWidth="1"/>
    <col min="8180" max="8180" width="4.28515625" style="18" customWidth="1"/>
    <col min="8181" max="8181" width="6" style="18" customWidth="1"/>
    <col min="8182" max="8182" width="4.28515625" style="18" customWidth="1"/>
    <col min="8183" max="8183" width="6" style="18" customWidth="1"/>
    <col min="8184" max="8184" width="33.28515625" style="18" customWidth="1"/>
    <col min="8185" max="8185" width="4.28515625" style="18" customWidth="1"/>
    <col min="8186" max="8186" width="22.140625" style="18" bestFit="1" customWidth="1"/>
    <col min="8187" max="8187" width="4.28515625" style="18" customWidth="1"/>
    <col min="8188" max="8188" width="22.140625" style="18" bestFit="1" customWidth="1"/>
    <col min="8189" max="8189" width="16.28515625" style="18" bestFit="1" customWidth="1"/>
    <col min="8190" max="8190" width="12.140625" style="18"/>
    <col min="8191" max="8191" width="13.28515625" style="18" bestFit="1" customWidth="1"/>
    <col min="8192" max="8432" width="12.140625" style="18"/>
    <col min="8433" max="8433" width="7.140625" style="18" customWidth="1"/>
    <col min="8434" max="8434" width="5.140625" style="18" customWidth="1"/>
    <col min="8435" max="8435" width="6" style="18" customWidth="1"/>
    <col min="8436" max="8436" width="4.28515625" style="18" customWidth="1"/>
    <col min="8437" max="8437" width="6" style="18" customWidth="1"/>
    <col min="8438" max="8438" width="4.28515625" style="18" customWidth="1"/>
    <col min="8439" max="8439" width="6" style="18" customWidth="1"/>
    <col min="8440" max="8440" width="33.28515625" style="18" customWidth="1"/>
    <col min="8441" max="8441" width="4.28515625" style="18" customWidth="1"/>
    <col min="8442" max="8442" width="22.140625" style="18" bestFit="1" customWidth="1"/>
    <col min="8443" max="8443" width="4.28515625" style="18" customWidth="1"/>
    <col min="8444" max="8444" width="22.140625" style="18" bestFit="1" customWidth="1"/>
    <col min="8445" max="8445" width="16.28515625" style="18" bestFit="1" customWidth="1"/>
    <col min="8446" max="8446" width="12.140625" style="18"/>
    <col min="8447" max="8447" width="13.28515625" style="18" bestFit="1" customWidth="1"/>
    <col min="8448" max="8688" width="12.140625" style="18"/>
    <col min="8689" max="8689" width="7.140625" style="18" customWidth="1"/>
    <col min="8690" max="8690" width="5.140625" style="18" customWidth="1"/>
    <col min="8691" max="8691" width="6" style="18" customWidth="1"/>
    <col min="8692" max="8692" width="4.28515625" style="18" customWidth="1"/>
    <col min="8693" max="8693" width="6" style="18" customWidth="1"/>
    <col min="8694" max="8694" width="4.28515625" style="18" customWidth="1"/>
    <col min="8695" max="8695" width="6" style="18" customWidth="1"/>
    <col min="8696" max="8696" width="33.28515625" style="18" customWidth="1"/>
    <col min="8697" max="8697" width="4.28515625" style="18" customWidth="1"/>
    <col min="8698" max="8698" width="22.140625" style="18" bestFit="1" customWidth="1"/>
    <col min="8699" max="8699" width="4.28515625" style="18" customWidth="1"/>
    <col min="8700" max="8700" width="22.140625" style="18" bestFit="1" customWidth="1"/>
    <col min="8701" max="8701" width="16.28515625" style="18" bestFit="1" customWidth="1"/>
    <col min="8702" max="8702" width="12.140625" style="18"/>
    <col min="8703" max="8703" width="13.28515625" style="18" bestFit="1" customWidth="1"/>
    <col min="8704" max="8944" width="12.140625" style="18"/>
    <col min="8945" max="8945" width="7.140625" style="18" customWidth="1"/>
    <col min="8946" max="8946" width="5.140625" style="18" customWidth="1"/>
    <col min="8947" max="8947" width="6" style="18" customWidth="1"/>
    <col min="8948" max="8948" width="4.28515625" style="18" customWidth="1"/>
    <col min="8949" max="8949" width="6" style="18" customWidth="1"/>
    <col min="8950" max="8950" width="4.28515625" style="18" customWidth="1"/>
    <col min="8951" max="8951" width="6" style="18" customWidth="1"/>
    <col min="8952" max="8952" width="33.28515625" style="18" customWidth="1"/>
    <col min="8953" max="8953" width="4.28515625" style="18" customWidth="1"/>
    <col min="8954" max="8954" width="22.140625" style="18" bestFit="1" customWidth="1"/>
    <col min="8955" max="8955" width="4.28515625" style="18" customWidth="1"/>
    <col min="8956" max="8956" width="22.140625" style="18" bestFit="1" customWidth="1"/>
    <col min="8957" max="8957" width="16.28515625" style="18" bestFit="1" customWidth="1"/>
    <col min="8958" max="8958" width="12.140625" style="18"/>
    <col min="8959" max="8959" width="13.28515625" style="18" bestFit="1" customWidth="1"/>
    <col min="8960" max="9200" width="12.140625" style="18"/>
    <col min="9201" max="9201" width="7.140625" style="18" customWidth="1"/>
    <col min="9202" max="9202" width="5.140625" style="18" customWidth="1"/>
    <col min="9203" max="9203" width="6" style="18" customWidth="1"/>
    <col min="9204" max="9204" width="4.28515625" style="18" customWidth="1"/>
    <col min="9205" max="9205" width="6" style="18" customWidth="1"/>
    <col min="9206" max="9206" width="4.28515625" style="18" customWidth="1"/>
    <col min="9207" max="9207" width="6" style="18" customWidth="1"/>
    <col min="9208" max="9208" width="33.28515625" style="18" customWidth="1"/>
    <col min="9209" max="9209" width="4.28515625" style="18" customWidth="1"/>
    <col min="9210" max="9210" width="22.140625" style="18" bestFit="1" customWidth="1"/>
    <col min="9211" max="9211" width="4.28515625" style="18" customWidth="1"/>
    <col min="9212" max="9212" width="22.140625" style="18" bestFit="1" customWidth="1"/>
    <col min="9213" max="9213" width="16.28515625" style="18" bestFit="1" customWidth="1"/>
    <col min="9214" max="9214" width="12.140625" style="18"/>
    <col min="9215" max="9215" width="13.28515625" style="18" bestFit="1" customWidth="1"/>
    <col min="9216" max="9456" width="12.140625" style="18"/>
    <col min="9457" max="9457" width="7.140625" style="18" customWidth="1"/>
    <col min="9458" max="9458" width="5.140625" style="18" customWidth="1"/>
    <col min="9459" max="9459" width="6" style="18" customWidth="1"/>
    <col min="9460" max="9460" width="4.28515625" style="18" customWidth="1"/>
    <col min="9461" max="9461" width="6" style="18" customWidth="1"/>
    <col min="9462" max="9462" width="4.28515625" style="18" customWidth="1"/>
    <col min="9463" max="9463" width="6" style="18" customWidth="1"/>
    <col min="9464" max="9464" width="33.28515625" style="18" customWidth="1"/>
    <col min="9465" max="9465" width="4.28515625" style="18" customWidth="1"/>
    <col min="9466" max="9466" width="22.140625" style="18" bestFit="1" customWidth="1"/>
    <col min="9467" max="9467" width="4.28515625" style="18" customWidth="1"/>
    <col min="9468" max="9468" width="22.140625" style="18" bestFit="1" customWidth="1"/>
    <col min="9469" max="9469" width="16.28515625" style="18" bestFit="1" customWidth="1"/>
    <col min="9470" max="9470" width="12.140625" style="18"/>
    <col min="9471" max="9471" width="13.28515625" style="18" bestFit="1" customWidth="1"/>
    <col min="9472" max="9712" width="12.140625" style="18"/>
    <col min="9713" max="9713" width="7.140625" style="18" customWidth="1"/>
    <col min="9714" max="9714" width="5.140625" style="18" customWidth="1"/>
    <col min="9715" max="9715" width="6" style="18" customWidth="1"/>
    <col min="9716" max="9716" width="4.28515625" style="18" customWidth="1"/>
    <col min="9717" max="9717" width="6" style="18" customWidth="1"/>
    <col min="9718" max="9718" width="4.28515625" style="18" customWidth="1"/>
    <col min="9719" max="9719" width="6" style="18" customWidth="1"/>
    <col min="9720" max="9720" width="33.28515625" style="18" customWidth="1"/>
    <col min="9721" max="9721" width="4.28515625" style="18" customWidth="1"/>
    <col min="9722" max="9722" width="22.140625" style="18" bestFit="1" customWidth="1"/>
    <col min="9723" max="9723" width="4.28515625" style="18" customWidth="1"/>
    <col min="9724" max="9724" width="22.140625" style="18" bestFit="1" customWidth="1"/>
    <col min="9725" max="9725" width="16.28515625" style="18" bestFit="1" customWidth="1"/>
    <col min="9726" max="9726" width="12.140625" style="18"/>
    <col min="9727" max="9727" width="13.28515625" style="18" bestFit="1" customWidth="1"/>
    <col min="9728" max="9968" width="12.140625" style="18"/>
    <col min="9969" max="9969" width="7.140625" style="18" customWidth="1"/>
    <col min="9970" max="9970" width="5.140625" style="18" customWidth="1"/>
    <col min="9971" max="9971" width="6" style="18" customWidth="1"/>
    <col min="9972" max="9972" width="4.28515625" style="18" customWidth="1"/>
    <col min="9973" max="9973" width="6" style="18" customWidth="1"/>
    <col min="9974" max="9974" width="4.28515625" style="18" customWidth="1"/>
    <col min="9975" max="9975" width="6" style="18" customWidth="1"/>
    <col min="9976" max="9976" width="33.28515625" style="18" customWidth="1"/>
    <col min="9977" max="9977" width="4.28515625" style="18" customWidth="1"/>
    <col min="9978" max="9978" width="22.140625" style="18" bestFit="1" customWidth="1"/>
    <col min="9979" max="9979" width="4.28515625" style="18" customWidth="1"/>
    <col min="9980" max="9980" width="22.140625" style="18" bestFit="1" customWidth="1"/>
    <col min="9981" max="9981" width="16.28515625" style="18" bestFit="1" customWidth="1"/>
    <col min="9982" max="9982" width="12.140625" style="18"/>
    <col min="9983" max="9983" width="13.28515625" style="18" bestFit="1" customWidth="1"/>
    <col min="9984" max="10224" width="12.140625" style="18"/>
    <col min="10225" max="10225" width="7.140625" style="18" customWidth="1"/>
    <col min="10226" max="10226" width="5.140625" style="18" customWidth="1"/>
    <col min="10227" max="10227" width="6" style="18" customWidth="1"/>
    <col min="10228" max="10228" width="4.28515625" style="18" customWidth="1"/>
    <col min="10229" max="10229" width="6" style="18" customWidth="1"/>
    <col min="10230" max="10230" width="4.28515625" style="18" customWidth="1"/>
    <col min="10231" max="10231" width="6" style="18" customWidth="1"/>
    <col min="10232" max="10232" width="33.28515625" style="18" customWidth="1"/>
    <col min="10233" max="10233" width="4.28515625" style="18" customWidth="1"/>
    <col min="10234" max="10234" width="22.140625" style="18" bestFit="1" customWidth="1"/>
    <col min="10235" max="10235" width="4.28515625" style="18" customWidth="1"/>
    <col min="10236" max="10236" width="22.140625" style="18" bestFit="1" customWidth="1"/>
    <col min="10237" max="10237" width="16.28515625" style="18" bestFit="1" customWidth="1"/>
    <col min="10238" max="10238" width="12.140625" style="18"/>
    <col min="10239" max="10239" width="13.28515625" style="18" bestFit="1" customWidth="1"/>
    <col min="10240" max="10480" width="12.140625" style="18"/>
    <col min="10481" max="10481" width="7.140625" style="18" customWidth="1"/>
    <col min="10482" max="10482" width="5.140625" style="18" customWidth="1"/>
    <col min="10483" max="10483" width="6" style="18" customWidth="1"/>
    <col min="10484" max="10484" width="4.28515625" style="18" customWidth="1"/>
    <col min="10485" max="10485" width="6" style="18" customWidth="1"/>
    <col min="10486" max="10486" width="4.28515625" style="18" customWidth="1"/>
    <col min="10487" max="10487" width="6" style="18" customWidth="1"/>
    <col min="10488" max="10488" width="33.28515625" style="18" customWidth="1"/>
    <col min="10489" max="10489" width="4.28515625" style="18" customWidth="1"/>
    <col min="10490" max="10490" width="22.140625" style="18" bestFit="1" customWidth="1"/>
    <col min="10491" max="10491" width="4.28515625" style="18" customWidth="1"/>
    <col min="10492" max="10492" width="22.140625" style="18" bestFit="1" customWidth="1"/>
    <col min="10493" max="10493" width="16.28515625" style="18" bestFit="1" customWidth="1"/>
    <col min="10494" max="10494" width="12.140625" style="18"/>
    <col min="10495" max="10495" width="13.28515625" style="18" bestFit="1" customWidth="1"/>
    <col min="10496" max="10736" width="12.140625" style="18"/>
    <col min="10737" max="10737" width="7.140625" style="18" customWidth="1"/>
    <col min="10738" max="10738" width="5.140625" style="18" customWidth="1"/>
    <col min="10739" max="10739" width="6" style="18" customWidth="1"/>
    <col min="10740" max="10740" width="4.28515625" style="18" customWidth="1"/>
    <col min="10741" max="10741" width="6" style="18" customWidth="1"/>
    <col min="10742" max="10742" width="4.28515625" style="18" customWidth="1"/>
    <col min="10743" max="10743" width="6" style="18" customWidth="1"/>
    <col min="10744" max="10744" width="33.28515625" style="18" customWidth="1"/>
    <col min="10745" max="10745" width="4.28515625" style="18" customWidth="1"/>
    <col min="10746" max="10746" width="22.140625" style="18" bestFit="1" customWidth="1"/>
    <col min="10747" max="10747" width="4.28515625" style="18" customWidth="1"/>
    <col min="10748" max="10748" width="22.140625" style="18" bestFit="1" customWidth="1"/>
    <col min="10749" max="10749" width="16.28515625" style="18" bestFit="1" customWidth="1"/>
    <col min="10750" max="10750" width="12.140625" style="18"/>
    <col min="10751" max="10751" width="13.28515625" style="18" bestFit="1" customWidth="1"/>
    <col min="10752" max="10992" width="12.140625" style="18"/>
    <col min="10993" max="10993" width="7.140625" style="18" customWidth="1"/>
    <col min="10994" max="10994" width="5.140625" style="18" customWidth="1"/>
    <col min="10995" max="10995" width="6" style="18" customWidth="1"/>
    <col min="10996" max="10996" width="4.28515625" style="18" customWidth="1"/>
    <col min="10997" max="10997" width="6" style="18" customWidth="1"/>
    <col min="10998" max="10998" width="4.28515625" style="18" customWidth="1"/>
    <col min="10999" max="10999" width="6" style="18" customWidth="1"/>
    <col min="11000" max="11000" width="33.28515625" style="18" customWidth="1"/>
    <col min="11001" max="11001" width="4.28515625" style="18" customWidth="1"/>
    <col min="11002" max="11002" width="22.140625" style="18" bestFit="1" customWidth="1"/>
    <col min="11003" max="11003" width="4.28515625" style="18" customWidth="1"/>
    <col min="11004" max="11004" width="22.140625" style="18" bestFit="1" customWidth="1"/>
    <col min="11005" max="11005" width="16.28515625" style="18" bestFit="1" customWidth="1"/>
    <col min="11006" max="11006" width="12.140625" style="18"/>
    <col min="11007" max="11007" width="13.28515625" style="18" bestFit="1" customWidth="1"/>
    <col min="11008" max="11248" width="12.140625" style="18"/>
    <col min="11249" max="11249" width="7.140625" style="18" customWidth="1"/>
    <col min="11250" max="11250" width="5.140625" style="18" customWidth="1"/>
    <col min="11251" max="11251" width="6" style="18" customWidth="1"/>
    <col min="11252" max="11252" width="4.28515625" style="18" customWidth="1"/>
    <col min="11253" max="11253" width="6" style="18" customWidth="1"/>
    <col min="11254" max="11254" width="4.28515625" style="18" customWidth="1"/>
    <col min="11255" max="11255" width="6" style="18" customWidth="1"/>
    <col min="11256" max="11256" width="33.28515625" style="18" customWidth="1"/>
    <col min="11257" max="11257" width="4.28515625" style="18" customWidth="1"/>
    <col min="11258" max="11258" width="22.140625" style="18" bestFit="1" customWidth="1"/>
    <col min="11259" max="11259" width="4.28515625" style="18" customWidth="1"/>
    <col min="11260" max="11260" width="22.140625" style="18" bestFit="1" customWidth="1"/>
    <col min="11261" max="11261" width="16.28515625" style="18" bestFit="1" customWidth="1"/>
    <col min="11262" max="11262" width="12.140625" style="18"/>
    <col min="11263" max="11263" width="13.28515625" style="18" bestFit="1" customWidth="1"/>
    <col min="11264" max="11504" width="12.140625" style="18"/>
    <col min="11505" max="11505" width="7.140625" style="18" customWidth="1"/>
    <col min="11506" max="11506" width="5.140625" style="18" customWidth="1"/>
    <col min="11507" max="11507" width="6" style="18" customWidth="1"/>
    <col min="11508" max="11508" width="4.28515625" style="18" customWidth="1"/>
    <col min="11509" max="11509" width="6" style="18" customWidth="1"/>
    <col min="11510" max="11510" width="4.28515625" style="18" customWidth="1"/>
    <col min="11511" max="11511" width="6" style="18" customWidth="1"/>
    <col min="11512" max="11512" width="33.28515625" style="18" customWidth="1"/>
    <col min="11513" max="11513" width="4.28515625" style="18" customWidth="1"/>
    <col min="11514" max="11514" width="22.140625" style="18" bestFit="1" customWidth="1"/>
    <col min="11515" max="11515" width="4.28515625" style="18" customWidth="1"/>
    <col min="11516" max="11516" width="22.140625" style="18" bestFit="1" customWidth="1"/>
    <col min="11517" max="11517" width="16.28515625" style="18" bestFit="1" customWidth="1"/>
    <col min="11518" max="11518" width="12.140625" style="18"/>
    <col min="11519" max="11519" width="13.28515625" style="18" bestFit="1" customWidth="1"/>
    <col min="11520" max="11760" width="12.140625" style="18"/>
    <col min="11761" max="11761" width="7.140625" style="18" customWidth="1"/>
    <col min="11762" max="11762" width="5.140625" style="18" customWidth="1"/>
    <col min="11763" max="11763" width="6" style="18" customWidth="1"/>
    <col min="11764" max="11764" width="4.28515625" style="18" customWidth="1"/>
    <col min="11765" max="11765" width="6" style="18" customWidth="1"/>
    <col min="11766" max="11766" width="4.28515625" style="18" customWidth="1"/>
    <col min="11767" max="11767" width="6" style="18" customWidth="1"/>
    <col min="11768" max="11768" width="33.28515625" style="18" customWidth="1"/>
    <col min="11769" max="11769" width="4.28515625" style="18" customWidth="1"/>
    <col min="11770" max="11770" width="22.140625" style="18" bestFit="1" customWidth="1"/>
    <col min="11771" max="11771" width="4.28515625" style="18" customWidth="1"/>
    <col min="11772" max="11772" width="22.140625" style="18" bestFit="1" customWidth="1"/>
    <col min="11773" max="11773" width="16.28515625" style="18" bestFit="1" customWidth="1"/>
    <col min="11774" max="11774" width="12.140625" style="18"/>
    <col min="11775" max="11775" width="13.28515625" style="18" bestFit="1" customWidth="1"/>
    <col min="11776" max="12016" width="12.140625" style="18"/>
    <col min="12017" max="12017" width="7.140625" style="18" customWidth="1"/>
    <col min="12018" max="12018" width="5.140625" style="18" customWidth="1"/>
    <col min="12019" max="12019" width="6" style="18" customWidth="1"/>
    <col min="12020" max="12020" width="4.28515625" style="18" customWidth="1"/>
    <col min="12021" max="12021" width="6" style="18" customWidth="1"/>
    <col min="12022" max="12022" width="4.28515625" style="18" customWidth="1"/>
    <col min="12023" max="12023" width="6" style="18" customWidth="1"/>
    <col min="12024" max="12024" width="33.28515625" style="18" customWidth="1"/>
    <col min="12025" max="12025" width="4.28515625" style="18" customWidth="1"/>
    <col min="12026" max="12026" width="22.140625" style="18" bestFit="1" customWidth="1"/>
    <col min="12027" max="12027" width="4.28515625" style="18" customWidth="1"/>
    <col min="12028" max="12028" width="22.140625" style="18" bestFit="1" customWidth="1"/>
    <col min="12029" max="12029" width="16.28515625" style="18" bestFit="1" customWidth="1"/>
    <col min="12030" max="12030" width="12.140625" style="18"/>
    <col min="12031" max="12031" width="13.28515625" style="18" bestFit="1" customWidth="1"/>
    <col min="12032" max="12272" width="12.140625" style="18"/>
    <col min="12273" max="12273" width="7.140625" style="18" customWidth="1"/>
    <col min="12274" max="12274" width="5.140625" style="18" customWidth="1"/>
    <col min="12275" max="12275" width="6" style="18" customWidth="1"/>
    <col min="12276" max="12276" width="4.28515625" style="18" customWidth="1"/>
    <col min="12277" max="12277" width="6" style="18" customWidth="1"/>
    <col min="12278" max="12278" width="4.28515625" style="18" customWidth="1"/>
    <col min="12279" max="12279" width="6" style="18" customWidth="1"/>
    <col min="12280" max="12280" width="33.28515625" style="18" customWidth="1"/>
    <col min="12281" max="12281" width="4.28515625" style="18" customWidth="1"/>
    <col min="12282" max="12282" width="22.140625" style="18" bestFit="1" customWidth="1"/>
    <col min="12283" max="12283" width="4.28515625" style="18" customWidth="1"/>
    <col min="12284" max="12284" width="22.140625" style="18" bestFit="1" customWidth="1"/>
    <col min="12285" max="12285" width="16.28515625" style="18" bestFit="1" customWidth="1"/>
    <col min="12286" max="12286" width="12.140625" style="18"/>
    <col min="12287" max="12287" width="13.28515625" style="18" bestFit="1" customWidth="1"/>
    <col min="12288" max="12528" width="12.140625" style="18"/>
    <col min="12529" max="12529" width="7.140625" style="18" customWidth="1"/>
    <col min="12530" max="12530" width="5.140625" style="18" customWidth="1"/>
    <col min="12531" max="12531" width="6" style="18" customWidth="1"/>
    <col min="12532" max="12532" width="4.28515625" style="18" customWidth="1"/>
    <col min="12533" max="12533" width="6" style="18" customWidth="1"/>
    <col min="12534" max="12534" width="4.28515625" style="18" customWidth="1"/>
    <col min="12535" max="12535" width="6" style="18" customWidth="1"/>
    <col min="12536" max="12536" width="33.28515625" style="18" customWidth="1"/>
    <col min="12537" max="12537" width="4.28515625" style="18" customWidth="1"/>
    <col min="12538" max="12538" width="22.140625" style="18" bestFit="1" customWidth="1"/>
    <col min="12539" max="12539" width="4.28515625" style="18" customWidth="1"/>
    <col min="12540" max="12540" width="22.140625" style="18" bestFit="1" customWidth="1"/>
    <col min="12541" max="12541" width="16.28515625" style="18" bestFit="1" customWidth="1"/>
    <col min="12542" max="12542" width="12.140625" style="18"/>
    <col min="12543" max="12543" width="13.28515625" style="18" bestFit="1" customWidth="1"/>
    <col min="12544" max="12784" width="12.140625" style="18"/>
    <col min="12785" max="12785" width="7.140625" style="18" customWidth="1"/>
    <col min="12786" max="12786" width="5.140625" style="18" customWidth="1"/>
    <col min="12787" max="12787" width="6" style="18" customWidth="1"/>
    <col min="12788" max="12788" width="4.28515625" style="18" customWidth="1"/>
    <col min="12789" max="12789" width="6" style="18" customWidth="1"/>
    <col min="12790" max="12790" width="4.28515625" style="18" customWidth="1"/>
    <col min="12791" max="12791" width="6" style="18" customWidth="1"/>
    <col min="12792" max="12792" width="33.28515625" style="18" customWidth="1"/>
    <col min="12793" max="12793" width="4.28515625" style="18" customWidth="1"/>
    <col min="12794" max="12794" width="22.140625" style="18" bestFit="1" customWidth="1"/>
    <col min="12795" max="12795" width="4.28515625" style="18" customWidth="1"/>
    <col min="12796" max="12796" width="22.140625" style="18" bestFit="1" customWidth="1"/>
    <col min="12797" max="12797" width="16.28515625" style="18" bestFit="1" customWidth="1"/>
    <col min="12798" max="12798" width="12.140625" style="18"/>
    <col min="12799" max="12799" width="13.28515625" style="18" bestFit="1" customWidth="1"/>
    <col min="12800" max="13040" width="12.140625" style="18"/>
    <col min="13041" max="13041" width="7.140625" style="18" customWidth="1"/>
    <col min="13042" max="13042" width="5.140625" style="18" customWidth="1"/>
    <col min="13043" max="13043" width="6" style="18" customWidth="1"/>
    <col min="13044" max="13044" width="4.28515625" style="18" customWidth="1"/>
    <col min="13045" max="13045" width="6" style="18" customWidth="1"/>
    <col min="13046" max="13046" width="4.28515625" style="18" customWidth="1"/>
    <col min="13047" max="13047" width="6" style="18" customWidth="1"/>
    <col min="13048" max="13048" width="33.28515625" style="18" customWidth="1"/>
    <col min="13049" max="13049" width="4.28515625" style="18" customWidth="1"/>
    <col min="13050" max="13050" width="22.140625" style="18" bestFit="1" customWidth="1"/>
    <col min="13051" max="13051" width="4.28515625" style="18" customWidth="1"/>
    <col min="13052" max="13052" width="22.140625" style="18" bestFit="1" customWidth="1"/>
    <col min="13053" max="13053" width="16.28515625" style="18" bestFit="1" customWidth="1"/>
    <col min="13054" max="13054" width="12.140625" style="18"/>
    <col min="13055" max="13055" width="13.28515625" style="18" bestFit="1" customWidth="1"/>
    <col min="13056" max="13296" width="12.140625" style="18"/>
    <col min="13297" max="13297" width="7.140625" style="18" customWidth="1"/>
    <col min="13298" max="13298" width="5.140625" style="18" customWidth="1"/>
    <col min="13299" max="13299" width="6" style="18" customWidth="1"/>
    <col min="13300" max="13300" width="4.28515625" style="18" customWidth="1"/>
    <col min="13301" max="13301" width="6" style="18" customWidth="1"/>
    <col min="13302" max="13302" width="4.28515625" style="18" customWidth="1"/>
    <col min="13303" max="13303" width="6" style="18" customWidth="1"/>
    <col min="13304" max="13304" width="33.28515625" style="18" customWidth="1"/>
    <col min="13305" max="13305" width="4.28515625" style="18" customWidth="1"/>
    <col min="13306" max="13306" width="22.140625" style="18" bestFit="1" customWidth="1"/>
    <col min="13307" max="13307" width="4.28515625" style="18" customWidth="1"/>
    <col min="13308" max="13308" width="22.140625" style="18" bestFit="1" customWidth="1"/>
    <col min="13309" max="13309" width="16.28515625" style="18" bestFit="1" customWidth="1"/>
    <col min="13310" max="13310" width="12.140625" style="18"/>
    <col min="13311" max="13311" width="13.28515625" style="18" bestFit="1" customWidth="1"/>
    <col min="13312" max="13552" width="12.140625" style="18"/>
    <col min="13553" max="13553" width="7.140625" style="18" customWidth="1"/>
    <col min="13554" max="13554" width="5.140625" style="18" customWidth="1"/>
    <col min="13555" max="13555" width="6" style="18" customWidth="1"/>
    <col min="13556" max="13556" width="4.28515625" style="18" customWidth="1"/>
    <col min="13557" max="13557" width="6" style="18" customWidth="1"/>
    <col min="13558" max="13558" width="4.28515625" style="18" customWidth="1"/>
    <col min="13559" max="13559" width="6" style="18" customWidth="1"/>
    <col min="13560" max="13560" width="33.28515625" style="18" customWidth="1"/>
    <col min="13561" max="13561" width="4.28515625" style="18" customWidth="1"/>
    <col min="13562" max="13562" width="22.140625" style="18" bestFit="1" customWidth="1"/>
    <col min="13563" max="13563" width="4.28515625" style="18" customWidth="1"/>
    <col min="13564" max="13564" width="22.140625" style="18" bestFit="1" customWidth="1"/>
    <col min="13565" max="13565" width="16.28515625" style="18" bestFit="1" customWidth="1"/>
    <col min="13566" max="13566" width="12.140625" style="18"/>
    <col min="13567" max="13567" width="13.28515625" style="18" bestFit="1" customWidth="1"/>
    <col min="13568" max="13808" width="12.140625" style="18"/>
    <col min="13809" max="13809" width="7.140625" style="18" customWidth="1"/>
    <col min="13810" max="13810" width="5.140625" style="18" customWidth="1"/>
    <col min="13811" max="13811" width="6" style="18" customWidth="1"/>
    <col min="13812" max="13812" width="4.28515625" style="18" customWidth="1"/>
    <col min="13813" max="13813" width="6" style="18" customWidth="1"/>
    <col min="13814" max="13814" width="4.28515625" style="18" customWidth="1"/>
    <col min="13815" max="13815" width="6" style="18" customWidth="1"/>
    <col min="13816" max="13816" width="33.28515625" style="18" customWidth="1"/>
    <col min="13817" max="13817" width="4.28515625" style="18" customWidth="1"/>
    <col min="13818" max="13818" width="22.140625" style="18" bestFit="1" customWidth="1"/>
    <col min="13819" max="13819" width="4.28515625" style="18" customWidth="1"/>
    <col min="13820" max="13820" width="22.140625" style="18" bestFit="1" customWidth="1"/>
    <col min="13821" max="13821" width="16.28515625" style="18" bestFit="1" customWidth="1"/>
    <col min="13822" max="13822" width="12.140625" style="18"/>
    <col min="13823" max="13823" width="13.28515625" style="18" bestFit="1" customWidth="1"/>
    <col min="13824" max="14064" width="12.140625" style="18"/>
    <col min="14065" max="14065" width="7.140625" style="18" customWidth="1"/>
    <col min="14066" max="14066" width="5.140625" style="18" customWidth="1"/>
    <col min="14067" max="14067" width="6" style="18" customWidth="1"/>
    <col min="14068" max="14068" width="4.28515625" style="18" customWidth="1"/>
    <col min="14069" max="14069" width="6" style="18" customWidth="1"/>
    <col min="14070" max="14070" width="4.28515625" style="18" customWidth="1"/>
    <col min="14071" max="14071" width="6" style="18" customWidth="1"/>
    <col min="14072" max="14072" width="33.28515625" style="18" customWidth="1"/>
    <col min="14073" max="14073" width="4.28515625" style="18" customWidth="1"/>
    <col min="14074" max="14074" width="22.140625" style="18" bestFit="1" customWidth="1"/>
    <col min="14075" max="14075" width="4.28515625" style="18" customWidth="1"/>
    <col min="14076" max="14076" width="22.140625" style="18" bestFit="1" customWidth="1"/>
    <col min="14077" max="14077" width="16.28515625" style="18" bestFit="1" customWidth="1"/>
    <col min="14078" max="14078" width="12.140625" style="18"/>
    <col min="14079" max="14079" width="13.28515625" style="18" bestFit="1" customWidth="1"/>
    <col min="14080" max="14320" width="12.140625" style="18"/>
    <col min="14321" max="14321" width="7.140625" style="18" customWidth="1"/>
    <col min="14322" max="14322" width="5.140625" style="18" customWidth="1"/>
    <col min="14323" max="14323" width="6" style="18" customWidth="1"/>
    <col min="14324" max="14324" width="4.28515625" style="18" customWidth="1"/>
    <col min="14325" max="14325" width="6" style="18" customWidth="1"/>
    <col min="14326" max="14326" width="4.28515625" style="18" customWidth="1"/>
    <col min="14327" max="14327" width="6" style="18" customWidth="1"/>
    <col min="14328" max="14328" width="33.28515625" style="18" customWidth="1"/>
    <col min="14329" max="14329" width="4.28515625" style="18" customWidth="1"/>
    <col min="14330" max="14330" width="22.140625" style="18" bestFit="1" customWidth="1"/>
    <col min="14331" max="14331" width="4.28515625" style="18" customWidth="1"/>
    <col min="14332" max="14332" width="22.140625" style="18" bestFit="1" customWidth="1"/>
    <col min="14333" max="14333" width="16.28515625" style="18" bestFit="1" customWidth="1"/>
    <col min="14334" max="14334" width="12.140625" style="18"/>
    <col min="14335" max="14335" width="13.28515625" style="18" bestFit="1" customWidth="1"/>
    <col min="14336" max="14576" width="12.140625" style="18"/>
    <col min="14577" max="14577" width="7.140625" style="18" customWidth="1"/>
    <col min="14578" max="14578" width="5.140625" style="18" customWidth="1"/>
    <col min="14579" max="14579" width="6" style="18" customWidth="1"/>
    <col min="14580" max="14580" width="4.28515625" style="18" customWidth="1"/>
    <col min="14581" max="14581" width="6" style="18" customWidth="1"/>
    <col min="14582" max="14582" width="4.28515625" style="18" customWidth="1"/>
    <col min="14583" max="14583" width="6" style="18" customWidth="1"/>
    <col min="14584" max="14584" width="33.28515625" style="18" customWidth="1"/>
    <col min="14585" max="14585" width="4.28515625" style="18" customWidth="1"/>
    <col min="14586" max="14586" width="22.140625" style="18" bestFit="1" customWidth="1"/>
    <col min="14587" max="14587" width="4.28515625" style="18" customWidth="1"/>
    <col min="14588" max="14588" width="22.140625" style="18" bestFit="1" customWidth="1"/>
    <col min="14589" max="14589" width="16.28515625" style="18" bestFit="1" customWidth="1"/>
    <col min="14590" max="14590" width="12.140625" style="18"/>
    <col min="14591" max="14591" width="13.28515625" style="18" bestFit="1" customWidth="1"/>
    <col min="14592" max="14832" width="12.140625" style="18"/>
    <col min="14833" max="14833" width="7.140625" style="18" customWidth="1"/>
    <col min="14834" max="14834" width="5.140625" style="18" customWidth="1"/>
    <col min="14835" max="14835" width="6" style="18" customWidth="1"/>
    <col min="14836" max="14836" width="4.28515625" style="18" customWidth="1"/>
    <col min="14837" max="14837" width="6" style="18" customWidth="1"/>
    <col min="14838" max="14838" width="4.28515625" style="18" customWidth="1"/>
    <col min="14839" max="14839" width="6" style="18" customWidth="1"/>
    <col min="14840" max="14840" width="33.28515625" style="18" customWidth="1"/>
    <col min="14841" max="14841" width="4.28515625" style="18" customWidth="1"/>
    <col min="14842" max="14842" width="22.140625" style="18" bestFit="1" customWidth="1"/>
    <col min="14843" max="14843" width="4.28515625" style="18" customWidth="1"/>
    <col min="14844" max="14844" width="22.140625" style="18" bestFit="1" customWidth="1"/>
    <col min="14845" max="14845" width="16.28515625" style="18" bestFit="1" customWidth="1"/>
    <col min="14846" max="14846" width="12.140625" style="18"/>
    <col min="14847" max="14847" width="13.28515625" style="18" bestFit="1" customWidth="1"/>
    <col min="14848" max="15088" width="12.140625" style="18"/>
    <col min="15089" max="15089" width="7.140625" style="18" customWidth="1"/>
    <col min="15090" max="15090" width="5.140625" style="18" customWidth="1"/>
    <col min="15091" max="15091" width="6" style="18" customWidth="1"/>
    <col min="15092" max="15092" width="4.28515625" style="18" customWidth="1"/>
    <col min="15093" max="15093" width="6" style="18" customWidth="1"/>
    <col min="15094" max="15094" width="4.28515625" style="18" customWidth="1"/>
    <col min="15095" max="15095" width="6" style="18" customWidth="1"/>
    <col min="15096" max="15096" width="33.28515625" style="18" customWidth="1"/>
    <col min="15097" max="15097" width="4.28515625" style="18" customWidth="1"/>
    <col min="15098" max="15098" width="22.140625" style="18" bestFit="1" customWidth="1"/>
    <col min="15099" max="15099" width="4.28515625" style="18" customWidth="1"/>
    <col min="15100" max="15100" width="22.140625" style="18" bestFit="1" customWidth="1"/>
    <col min="15101" max="15101" width="16.28515625" style="18" bestFit="1" customWidth="1"/>
    <col min="15102" max="15102" width="12.140625" style="18"/>
    <col min="15103" max="15103" width="13.28515625" style="18" bestFit="1" customWidth="1"/>
    <col min="15104" max="15344" width="12.140625" style="18"/>
    <col min="15345" max="15345" width="7.140625" style="18" customWidth="1"/>
    <col min="15346" max="15346" width="5.140625" style="18" customWidth="1"/>
    <col min="15347" max="15347" width="6" style="18" customWidth="1"/>
    <col min="15348" max="15348" width="4.28515625" style="18" customWidth="1"/>
    <col min="15349" max="15349" width="6" style="18" customWidth="1"/>
    <col min="15350" max="15350" width="4.28515625" style="18" customWidth="1"/>
    <col min="15351" max="15351" width="6" style="18" customWidth="1"/>
    <col min="15352" max="15352" width="33.28515625" style="18" customWidth="1"/>
    <col min="15353" max="15353" width="4.28515625" style="18" customWidth="1"/>
    <col min="15354" max="15354" width="22.140625" style="18" bestFit="1" customWidth="1"/>
    <col min="15355" max="15355" width="4.28515625" style="18" customWidth="1"/>
    <col min="15356" max="15356" width="22.140625" style="18" bestFit="1" customWidth="1"/>
    <col min="15357" max="15357" width="16.28515625" style="18" bestFit="1" customWidth="1"/>
    <col min="15358" max="15358" width="12.140625" style="18"/>
    <col min="15359" max="15359" width="13.28515625" style="18" bestFit="1" customWidth="1"/>
    <col min="15360" max="15600" width="12.140625" style="18"/>
    <col min="15601" max="15601" width="7.140625" style="18" customWidth="1"/>
    <col min="15602" max="15602" width="5.140625" style="18" customWidth="1"/>
    <col min="15603" max="15603" width="6" style="18" customWidth="1"/>
    <col min="15604" max="15604" width="4.28515625" style="18" customWidth="1"/>
    <col min="15605" max="15605" width="6" style="18" customWidth="1"/>
    <col min="15606" max="15606" width="4.28515625" style="18" customWidth="1"/>
    <col min="15607" max="15607" width="6" style="18" customWidth="1"/>
    <col min="15608" max="15608" width="33.28515625" style="18" customWidth="1"/>
    <col min="15609" max="15609" width="4.28515625" style="18" customWidth="1"/>
    <col min="15610" max="15610" width="22.140625" style="18" bestFit="1" customWidth="1"/>
    <col min="15611" max="15611" width="4.28515625" style="18" customWidth="1"/>
    <col min="15612" max="15612" width="22.140625" style="18" bestFit="1" customWidth="1"/>
    <col min="15613" max="15613" width="16.28515625" style="18" bestFit="1" customWidth="1"/>
    <col min="15614" max="15614" width="12.140625" style="18"/>
    <col min="15615" max="15615" width="13.28515625" style="18" bestFit="1" customWidth="1"/>
    <col min="15616" max="15856" width="12.140625" style="18"/>
    <col min="15857" max="15857" width="7.140625" style="18" customWidth="1"/>
    <col min="15858" max="15858" width="5.140625" style="18" customWidth="1"/>
    <col min="15859" max="15859" width="6" style="18" customWidth="1"/>
    <col min="15860" max="15860" width="4.28515625" style="18" customWidth="1"/>
    <col min="15861" max="15861" width="6" style="18" customWidth="1"/>
    <col min="15862" max="15862" width="4.28515625" style="18" customWidth="1"/>
    <col min="15863" max="15863" width="6" style="18" customWidth="1"/>
    <col min="15864" max="15864" width="33.28515625" style="18" customWidth="1"/>
    <col min="15865" max="15865" width="4.28515625" style="18" customWidth="1"/>
    <col min="15866" max="15866" width="22.140625" style="18" bestFit="1" customWidth="1"/>
    <col min="15867" max="15867" width="4.28515625" style="18" customWidth="1"/>
    <col min="15868" max="15868" width="22.140625" style="18" bestFit="1" customWidth="1"/>
    <col min="15869" max="15869" width="16.28515625" style="18" bestFit="1" customWidth="1"/>
    <col min="15870" max="15870" width="12.140625" style="18"/>
    <col min="15871" max="15871" width="13.28515625" style="18" bestFit="1" customWidth="1"/>
    <col min="15872" max="16112" width="12.140625" style="18"/>
    <col min="16113" max="16113" width="7.140625" style="18" customWidth="1"/>
    <col min="16114" max="16114" width="5.140625" style="18" customWidth="1"/>
    <col min="16115" max="16115" width="6" style="18" customWidth="1"/>
    <col min="16116" max="16116" width="4.28515625" style="18" customWidth="1"/>
    <col min="16117" max="16117" width="6" style="18" customWidth="1"/>
    <col min="16118" max="16118" width="4.28515625" style="18" customWidth="1"/>
    <col min="16119" max="16119" width="6" style="18" customWidth="1"/>
    <col min="16120" max="16120" width="33.28515625" style="18" customWidth="1"/>
    <col min="16121" max="16121" width="4.28515625" style="18" customWidth="1"/>
    <col min="16122" max="16122" width="22.140625" style="18" bestFit="1" customWidth="1"/>
    <col min="16123" max="16123" width="4.28515625" style="18" customWidth="1"/>
    <col min="16124" max="16124" width="22.140625" style="18" bestFit="1" customWidth="1"/>
    <col min="16125" max="16125" width="16.28515625" style="18" bestFit="1" customWidth="1"/>
    <col min="16126" max="16126" width="12.140625" style="18"/>
    <col min="16127" max="16127" width="13.28515625" style="18" bestFit="1" customWidth="1"/>
    <col min="16128" max="16384" width="12.140625" style="18"/>
  </cols>
  <sheetData>
    <row r="1" spans="1:4" s="19" customFormat="1" x14ac:dyDescent="0.2">
      <c r="B1" s="20"/>
      <c r="C1" s="21"/>
      <c r="D1" s="21"/>
    </row>
    <row r="2" spans="1:4" s="19" customFormat="1" ht="10.5" customHeight="1" thickBot="1" x14ac:dyDescent="0.25">
      <c r="A2" s="22"/>
      <c r="B2" s="193" t="s">
        <v>207</v>
      </c>
      <c r="C2" s="194"/>
      <c r="D2" s="194"/>
    </row>
    <row r="3" spans="1:4" s="19" customFormat="1" ht="10.5" customHeight="1" x14ac:dyDescent="0.2">
      <c r="A3" s="22"/>
      <c r="B3" s="463" t="s">
        <v>231</v>
      </c>
      <c r="C3" s="463"/>
      <c r="D3" s="463"/>
    </row>
    <row r="4" spans="1:4" s="19" customFormat="1" ht="24" customHeight="1" x14ac:dyDescent="0.2">
      <c r="A4" s="22"/>
      <c r="B4" s="464" t="s">
        <v>162</v>
      </c>
      <c r="C4" s="466"/>
      <c r="D4" s="468"/>
    </row>
    <row r="5" spans="1:4" s="19" customFormat="1" ht="24" customHeight="1" thickBot="1" x14ac:dyDescent="0.25">
      <c r="A5" s="22"/>
      <c r="B5" s="465"/>
      <c r="C5" s="467"/>
      <c r="D5" s="469"/>
    </row>
    <row r="6" spans="1:4" s="19" customFormat="1" ht="10.5" customHeight="1" x14ac:dyDescent="0.2">
      <c r="A6" s="22"/>
      <c r="B6" s="460" t="s">
        <v>44</v>
      </c>
      <c r="C6" s="25" t="s">
        <v>166</v>
      </c>
      <c r="D6" s="25" t="s">
        <v>63</v>
      </c>
    </row>
    <row r="7" spans="1:4" s="19" customFormat="1" ht="10.5" customHeight="1" thickBot="1" x14ac:dyDescent="0.25">
      <c r="A7" s="22"/>
      <c r="B7" s="461"/>
      <c r="C7" s="47" t="s">
        <v>43</v>
      </c>
      <c r="D7" s="47" t="s">
        <v>43</v>
      </c>
    </row>
    <row r="8" spans="1:4" s="19" customFormat="1" ht="21" customHeight="1" x14ac:dyDescent="0.2">
      <c r="A8" s="22"/>
      <c r="B8" s="90" t="s">
        <v>65</v>
      </c>
      <c r="C8" s="86">
        <v>0</v>
      </c>
      <c r="D8" s="86">
        <v>0</v>
      </c>
    </row>
    <row r="9" spans="1:4" s="19" customFormat="1" ht="10.5" customHeight="1" x14ac:dyDescent="0.2">
      <c r="A9" s="22"/>
      <c r="B9" s="26" t="s">
        <v>92</v>
      </c>
      <c r="C9" s="27"/>
      <c r="D9" s="27"/>
    </row>
    <row r="10" spans="1:4" s="19" customFormat="1" ht="10.5" customHeight="1" x14ac:dyDescent="0.2">
      <c r="A10" s="22"/>
      <c r="B10" s="30" t="s">
        <v>64</v>
      </c>
      <c r="C10" s="87"/>
      <c r="D10" s="87"/>
    </row>
    <row r="11" spans="1:4" s="19" customFormat="1" ht="10.5" customHeight="1" x14ac:dyDescent="0.2">
      <c r="A11" s="22"/>
      <c r="B11" s="26" t="s">
        <v>45</v>
      </c>
      <c r="C11" s="88"/>
      <c r="D11" s="88"/>
    </row>
    <row r="12" spans="1:4" s="19" customFormat="1" ht="10.5" customHeight="1" x14ac:dyDescent="0.2">
      <c r="A12" s="22"/>
      <c r="B12" s="26" t="s">
        <v>46</v>
      </c>
      <c r="C12" s="91">
        <f>C10-C11</f>
        <v>0</v>
      </c>
      <c r="D12" s="91">
        <f>D10-D11</f>
        <v>0</v>
      </c>
    </row>
    <row r="13" spans="1:4" s="19" customFormat="1" ht="10.5" customHeight="1" x14ac:dyDescent="0.2">
      <c r="A13" s="22"/>
      <c r="B13" s="30" t="s">
        <v>66</v>
      </c>
      <c r="C13" s="87"/>
      <c r="D13" s="87"/>
    </row>
    <row r="14" spans="1:4" s="19" customFormat="1" ht="10.5" customHeight="1" x14ac:dyDescent="0.2">
      <c r="A14" s="22"/>
      <c r="B14" s="26" t="s">
        <v>45</v>
      </c>
      <c r="C14" s="87"/>
      <c r="D14" s="87"/>
    </row>
    <row r="15" spans="1:4" s="19" customFormat="1" ht="10.5" customHeight="1" x14ac:dyDescent="0.2">
      <c r="A15" s="22"/>
      <c r="B15" s="26" t="s">
        <v>47</v>
      </c>
      <c r="C15" s="87"/>
      <c r="D15" s="87"/>
    </row>
    <row r="16" spans="1:4" s="19" customFormat="1" ht="10.5" customHeight="1" x14ac:dyDescent="0.2">
      <c r="A16" s="22"/>
      <c r="B16" s="26" t="s">
        <v>48</v>
      </c>
      <c r="C16" s="91">
        <f>C13-C14-C15</f>
        <v>0</v>
      </c>
      <c r="D16" s="91">
        <f>D13-D14-D15</f>
        <v>0</v>
      </c>
    </row>
    <row r="17" spans="1:4" s="19" customFormat="1" ht="10.5" customHeight="1" x14ac:dyDescent="0.2">
      <c r="A17" s="22"/>
      <c r="B17" s="30" t="s">
        <v>67</v>
      </c>
      <c r="C17" s="89"/>
      <c r="D17" s="89"/>
    </row>
    <row r="18" spans="1:4" s="19" customFormat="1" ht="10.5" customHeight="1" x14ac:dyDescent="0.2">
      <c r="A18" s="22"/>
      <c r="B18" s="28" t="s">
        <v>68</v>
      </c>
      <c r="C18" s="91">
        <f>+C12+C16+C17</f>
        <v>0</v>
      </c>
      <c r="D18" s="91">
        <f>+D12+D16+D17</f>
        <v>0</v>
      </c>
    </row>
    <row r="19" spans="1:4" s="19" customFormat="1" ht="10.5" customHeight="1" x14ac:dyDescent="0.2">
      <c r="B19" s="26" t="s">
        <v>93</v>
      </c>
      <c r="C19" s="29"/>
      <c r="D19" s="29"/>
    </row>
    <row r="20" spans="1:4" s="19" customFormat="1" ht="10.5" customHeight="1" x14ac:dyDescent="0.2">
      <c r="A20" s="22"/>
      <c r="B20" s="30" t="s">
        <v>69</v>
      </c>
      <c r="C20" s="89"/>
      <c r="D20" s="89"/>
    </row>
    <row r="21" spans="1:4" s="19" customFormat="1" ht="10.5" customHeight="1" x14ac:dyDescent="0.2">
      <c r="A21" s="22"/>
      <c r="B21" s="30" t="s">
        <v>70</v>
      </c>
      <c r="C21" s="31"/>
      <c r="D21" s="31"/>
    </row>
    <row r="22" spans="1:4" s="19" customFormat="1" ht="10.5" customHeight="1" x14ac:dyDescent="0.2">
      <c r="A22" s="22"/>
      <c r="B22" s="26" t="s">
        <v>71</v>
      </c>
      <c r="C22" s="88"/>
      <c r="D22" s="88"/>
    </row>
    <row r="23" spans="1:4" s="19" customFormat="1" ht="10.5" customHeight="1" x14ac:dyDescent="0.2">
      <c r="A23" s="22"/>
      <c r="B23" s="26" t="s">
        <v>72</v>
      </c>
      <c r="C23" s="88"/>
      <c r="D23" s="88"/>
    </row>
    <row r="24" spans="1:4" s="19" customFormat="1" ht="10.5" customHeight="1" x14ac:dyDescent="0.2">
      <c r="A24" s="22"/>
      <c r="B24" s="26" t="s">
        <v>49</v>
      </c>
      <c r="C24" s="91">
        <f>SUM(C22:C23)</f>
        <v>0</v>
      </c>
      <c r="D24" s="91">
        <f>SUM(D22:D23)</f>
        <v>0</v>
      </c>
    </row>
    <row r="25" spans="1:4" s="19" customFormat="1" ht="10.5" customHeight="1" x14ac:dyDescent="0.2">
      <c r="A25" s="22"/>
      <c r="B25" s="30" t="s">
        <v>73</v>
      </c>
      <c r="C25" s="89"/>
      <c r="D25" s="89"/>
    </row>
    <row r="26" spans="1:4" s="19" customFormat="1" ht="10.5" customHeight="1" x14ac:dyDescent="0.2">
      <c r="A26" s="22"/>
      <c r="B26" s="30" t="s">
        <v>74</v>
      </c>
      <c r="C26" s="89"/>
      <c r="D26" s="89"/>
    </row>
    <row r="27" spans="1:4" s="19" customFormat="1" ht="10.5" customHeight="1" x14ac:dyDescent="0.2">
      <c r="A27" s="22"/>
      <c r="B27" s="28" t="s">
        <v>75</v>
      </c>
      <c r="C27" s="91">
        <f>+C20+C24+C25+C26</f>
        <v>0</v>
      </c>
      <c r="D27" s="91">
        <f>+D20+D24+D25+D26</f>
        <v>0</v>
      </c>
    </row>
    <row r="28" spans="1:4" s="19" customFormat="1" ht="10.5" customHeight="1" x14ac:dyDescent="0.2">
      <c r="A28" s="22"/>
      <c r="B28" s="28" t="s">
        <v>76</v>
      </c>
      <c r="C28" s="89"/>
      <c r="D28" s="89"/>
    </row>
    <row r="29" spans="1:4" s="19" customFormat="1" ht="10.5" customHeight="1" thickBot="1" x14ac:dyDescent="0.25">
      <c r="A29" s="22"/>
      <c r="B29" s="24" t="s">
        <v>50</v>
      </c>
      <c r="C29" s="92">
        <f>+C8+C18+C27+C28</f>
        <v>0</v>
      </c>
      <c r="D29" s="92">
        <f>+D8+D18+D27+D28</f>
        <v>0</v>
      </c>
    </row>
    <row r="30" spans="1:4" s="19" customFormat="1" ht="10.5" customHeight="1" x14ac:dyDescent="0.2">
      <c r="A30" s="22"/>
      <c r="B30" s="460" t="s">
        <v>51</v>
      </c>
      <c r="C30" s="25" t="s">
        <v>166</v>
      </c>
      <c r="D30" s="25" t="s">
        <v>63</v>
      </c>
    </row>
    <row r="31" spans="1:4" s="19" customFormat="1" ht="10.5" customHeight="1" thickBot="1" x14ac:dyDescent="0.25">
      <c r="A31" s="22"/>
      <c r="B31" s="462" t="s">
        <v>51</v>
      </c>
      <c r="C31" s="47" t="s">
        <v>43</v>
      </c>
      <c r="D31" s="47" t="s">
        <v>43</v>
      </c>
    </row>
    <row r="32" spans="1:4" s="19" customFormat="1" ht="10.5" customHeight="1" x14ac:dyDescent="0.2">
      <c r="A32" s="22"/>
      <c r="B32" s="32" t="s">
        <v>94</v>
      </c>
      <c r="C32" s="33"/>
      <c r="D32" s="33"/>
    </row>
    <row r="33" spans="1:4" s="19" customFormat="1" ht="10.5" customHeight="1" x14ac:dyDescent="0.2">
      <c r="A33" s="22"/>
      <c r="B33" s="30" t="s">
        <v>77</v>
      </c>
      <c r="C33" s="89"/>
      <c r="D33" s="89"/>
    </row>
    <row r="34" spans="1:4" s="19" customFormat="1" ht="10.5" customHeight="1" x14ac:dyDescent="0.2">
      <c r="A34" s="22"/>
      <c r="B34" s="30" t="s">
        <v>78</v>
      </c>
      <c r="C34" s="89"/>
      <c r="D34" s="89"/>
    </row>
    <row r="35" spans="1:4" s="19" customFormat="1" ht="10.5" customHeight="1" x14ac:dyDescent="0.2">
      <c r="A35" s="22"/>
      <c r="B35" s="30" t="s">
        <v>79</v>
      </c>
      <c r="C35" s="89"/>
      <c r="D35" s="89"/>
    </row>
    <row r="36" spans="1:4" s="19" customFormat="1" ht="10.5" customHeight="1" x14ac:dyDescent="0.2">
      <c r="A36" s="22"/>
      <c r="B36" s="30" t="s">
        <v>80</v>
      </c>
      <c r="C36" s="89"/>
      <c r="D36" s="89"/>
    </row>
    <row r="37" spans="1:4" s="19" customFormat="1" ht="10.5" customHeight="1" x14ac:dyDescent="0.2">
      <c r="A37" s="22"/>
      <c r="B37" s="30" t="s">
        <v>81</v>
      </c>
      <c r="C37" s="89"/>
      <c r="D37" s="89"/>
    </row>
    <row r="38" spans="1:4" s="19" customFormat="1" ht="10.5" customHeight="1" x14ac:dyDescent="0.2">
      <c r="A38" s="22"/>
      <c r="B38" s="30" t="s">
        <v>82</v>
      </c>
      <c r="C38" s="89"/>
      <c r="D38" s="89"/>
    </row>
    <row r="39" spans="1:4" s="19" customFormat="1" ht="10.5" customHeight="1" x14ac:dyDescent="0.2">
      <c r="A39" s="22"/>
      <c r="B39" s="30" t="s">
        <v>83</v>
      </c>
      <c r="C39" s="89"/>
      <c r="D39" s="89"/>
    </row>
    <row r="40" spans="1:4" s="19" customFormat="1" ht="10.5" customHeight="1" x14ac:dyDescent="0.2">
      <c r="A40" s="22"/>
      <c r="B40" s="30" t="s">
        <v>84</v>
      </c>
      <c r="C40" s="89"/>
      <c r="D40" s="89"/>
    </row>
    <row r="41" spans="1:4" s="19" customFormat="1" ht="10.5" customHeight="1" x14ac:dyDescent="0.2">
      <c r="A41" s="22"/>
      <c r="B41" s="30" t="s">
        <v>85</v>
      </c>
      <c r="C41" s="89"/>
      <c r="D41" s="89"/>
    </row>
    <row r="42" spans="1:4" s="19" customFormat="1" ht="10.5" customHeight="1" x14ac:dyDescent="0.2">
      <c r="A42" s="22"/>
      <c r="B42" s="28" t="s">
        <v>86</v>
      </c>
      <c r="C42" s="91">
        <f>SUM(C33:C41)</f>
        <v>0</v>
      </c>
      <c r="D42" s="91">
        <f>SUM(D33:D41)</f>
        <v>0</v>
      </c>
    </row>
    <row r="43" spans="1:4" s="19" customFormat="1" ht="10.5" customHeight="1" x14ac:dyDescent="0.2">
      <c r="A43" s="22"/>
      <c r="B43" s="28" t="s">
        <v>87</v>
      </c>
      <c r="C43" s="89"/>
      <c r="D43" s="89"/>
    </row>
    <row r="44" spans="1:4" s="19" customFormat="1" ht="10.5" customHeight="1" x14ac:dyDescent="0.2">
      <c r="A44" s="22"/>
      <c r="B44" s="28" t="s">
        <v>88</v>
      </c>
      <c r="C44" s="89"/>
      <c r="D44" s="89"/>
    </row>
    <row r="45" spans="1:4" s="19" customFormat="1" ht="10.5" customHeight="1" x14ac:dyDescent="0.2">
      <c r="A45" s="22"/>
      <c r="B45" s="26" t="s">
        <v>89</v>
      </c>
      <c r="C45" s="27"/>
      <c r="D45" s="27"/>
    </row>
    <row r="46" spans="1:4" s="19" customFormat="1" ht="10.5" customHeight="1" x14ac:dyDescent="0.2">
      <c r="A46" s="22"/>
      <c r="B46" s="26" t="s">
        <v>71</v>
      </c>
      <c r="C46" s="87"/>
      <c r="D46" s="87"/>
    </row>
    <row r="47" spans="1:4" s="19" customFormat="1" ht="10.5" customHeight="1" x14ac:dyDescent="0.2">
      <c r="A47" s="22"/>
      <c r="B47" s="26" t="s">
        <v>72</v>
      </c>
      <c r="C47" s="87"/>
      <c r="D47" s="87"/>
    </row>
    <row r="48" spans="1:4" s="19" customFormat="1" ht="10.5" customHeight="1" x14ac:dyDescent="0.2">
      <c r="A48" s="22"/>
      <c r="B48" s="28" t="s">
        <v>90</v>
      </c>
      <c r="C48" s="91">
        <f>SUM(C46:C47)</f>
        <v>0</v>
      </c>
      <c r="D48" s="91">
        <f>SUM(D46:D47)</f>
        <v>0</v>
      </c>
    </row>
    <row r="49" spans="1:4" s="19" customFormat="1" ht="10.5" customHeight="1" x14ac:dyDescent="0.2">
      <c r="A49" s="22"/>
      <c r="B49" s="28" t="s">
        <v>91</v>
      </c>
      <c r="C49" s="89"/>
      <c r="D49" s="89"/>
    </row>
    <row r="50" spans="1:4" s="19" customFormat="1" ht="10.5" customHeight="1" thickBot="1" x14ac:dyDescent="0.25">
      <c r="A50" s="22"/>
      <c r="B50" s="24" t="s">
        <v>52</v>
      </c>
      <c r="C50" s="92">
        <f>+C42+C43+C44+C48+C49</f>
        <v>0</v>
      </c>
      <c r="D50" s="92">
        <f>+D42+D43+D44+D48+D49</f>
        <v>0</v>
      </c>
    </row>
    <row r="51" spans="1:4" ht="10.5" customHeight="1" x14ac:dyDescent="0.2">
      <c r="B51" s="459" t="str">
        <f>IF(C4="","CHECK",IF(C4="NO","OK",IF(AND(C4="SI",C29&gt;0,D29&gt;0,C50&gt;0,D50&gt;0,(C29=C50),(D29=D50)),"OK","CHECK")))</f>
        <v>CHECK</v>
      </c>
      <c r="C51" s="459"/>
      <c r="D51" s="459"/>
    </row>
    <row r="52" spans="1:4" ht="10.5" customHeight="1" x14ac:dyDescent="0.2"/>
    <row r="53" spans="1:4" ht="10.5" customHeight="1" x14ac:dyDescent="0.2"/>
    <row r="54" spans="1:4" ht="10.5" customHeight="1" x14ac:dyDescent="0.2"/>
    <row r="55" spans="1:4" ht="10.5" customHeight="1" x14ac:dyDescent="0.2"/>
    <row r="56" spans="1:4" ht="10.5" customHeight="1" x14ac:dyDescent="0.2"/>
    <row r="57" spans="1:4" ht="10.5" customHeight="1" x14ac:dyDescent="0.2"/>
    <row r="58" spans="1:4" ht="10.5" customHeight="1" x14ac:dyDescent="0.2"/>
    <row r="59" spans="1:4" ht="10.5" customHeight="1" x14ac:dyDescent="0.2"/>
    <row r="60" spans="1:4" ht="10.5" customHeight="1" x14ac:dyDescent="0.2"/>
    <row r="61" spans="1:4" ht="10.5" customHeight="1" x14ac:dyDescent="0.2"/>
    <row r="62" spans="1:4" ht="10.5" customHeight="1" x14ac:dyDescent="0.2"/>
    <row r="63" spans="1:4" ht="10.5" customHeight="1" x14ac:dyDescent="0.2"/>
  </sheetData>
  <sheetProtection algorithmName="SHA-512" hashValue="2Npd9IbLzyX6pLM5gWI96d66ppBfjcsnQmX3TNleWar3/42z2ANC3zuyq2zBhJWL5CII2Y3fSRmp6wTj2xq9PA==" saltValue="3F1BatB4EaNgevk0r1BwwA==" spinCount="100000" sheet="1" objects="1" scenarios="1"/>
  <mergeCells count="7">
    <mergeCell ref="B30:B31"/>
    <mergeCell ref="B51:D51"/>
    <mergeCell ref="B3:D3"/>
    <mergeCell ref="B4:B5"/>
    <mergeCell ref="C4:C5"/>
    <mergeCell ref="D4:D5"/>
    <mergeCell ref="B6:B7"/>
  </mergeCells>
  <conditionalFormatting sqref="B51">
    <cfRule type="containsText" dxfId="68" priority="1" operator="containsText" text="CHECK">
      <formula>NOT(ISERROR(SEARCH("CHECK",B51)))</formula>
    </cfRule>
    <cfRule type="containsText" dxfId="67" priority="2" operator="containsText" text="OK">
      <formula>NOT(ISERROR(SEARCH("OK",B51)))</formula>
    </cfRule>
  </conditionalFormatting>
  <printOptions horizontalCentered="1" verticalCentered="1"/>
  <pageMargins left="0.19685039370078741" right="0.19685039370078741" top="0.19685039370078741" bottom="0.19685039370078741" header="0.51181102362204722" footer="0.7874015748031496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delle opzioni disponibili.">
          <x14:formula1>
            <xm:f>Elenco!$H$6:$H$7</xm:f>
          </x14:formula1>
          <xm:sqref>C4:C5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6" tint="-0.249977111117893"/>
  </sheetPr>
  <dimension ref="A1:D83"/>
  <sheetViews>
    <sheetView defaultGridColor="0" view="pageBreakPreview" colorId="23" zoomScaleNormal="100" zoomScaleSheetLayoutView="100" workbookViewId="0">
      <selection activeCell="C80" sqref="C80:D80"/>
    </sheetView>
  </sheetViews>
  <sheetFormatPr defaultColWidth="12.140625" defaultRowHeight="10.199999999999999" x14ac:dyDescent="0.2"/>
  <cols>
    <col min="1" max="1" width="6.85546875" style="19" customWidth="1"/>
    <col min="2" max="2" width="74.140625" style="19" customWidth="1"/>
    <col min="3" max="4" width="20.28515625" style="19" customWidth="1"/>
    <col min="5" max="8" width="15.28515625" style="19" customWidth="1"/>
    <col min="9" max="245" width="12.140625" style="19"/>
    <col min="246" max="246" width="6.85546875" style="19" customWidth="1"/>
    <col min="247" max="247" width="5" style="19" customWidth="1"/>
    <col min="248" max="248" width="6" style="19" customWidth="1"/>
    <col min="249" max="249" width="4.28515625" style="19" customWidth="1"/>
    <col min="250" max="250" width="6" style="19" customWidth="1"/>
    <col min="251" max="251" width="4.28515625" style="19" customWidth="1"/>
    <col min="252" max="252" width="6" style="19" customWidth="1"/>
    <col min="253" max="253" width="38.140625" style="19" customWidth="1"/>
    <col min="254" max="254" width="6.85546875" style="19" customWidth="1"/>
    <col min="255" max="255" width="22.140625" style="19" bestFit="1" customWidth="1"/>
    <col min="256" max="256" width="4.28515625" style="19" customWidth="1"/>
    <col min="257" max="257" width="22.140625" style="19" bestFit="1" customWidth="1"/>
    <col min="258" max="258" width="12.140625" style="19"/>
    <col min="259" max="259" width="13.28515625" style="19" bestFit="1" customWidth="1"/>
    <col min="260" max="260" width="15" style="19" bestFit="1" customWidth="1"/>
    <col min="261" max="501" width="12.140625" style="19"/>
    <col min="502" max="502" width="6.85546875" style="19" customWidth="1"/>
    <col min="503" max="503" width="5" style="19" customWidth="1"/>
    <col min="504" max="504" width="6" style="19" customWidth="1"/>
    <col min="505" max="505" width="4.28515625" style="19" customWidth="1"/>
    <col min="506" max="506" width="6" style="19" customWidth="1"/>
    <col min="507" max="507" width="4.28515625" style="19" customWidth="1"/>
    <col min="508" max="508" width="6" style="19" customWidth="1"/>
    <col min="509" max="509" width="38.140625" style="19" customWidth="1"/>
    <col min="510" max="510" width="6.85546875" style="19" customWidth="1"/>
    <col min="511" max="511" width="22.140625" style="19" bestFit="1" customWidth="1"/>
    <col min="512" max="512" width="4.28515625" style="19" customWidth="1"/>
    <col min="513" max="513" width="22.140625" style="19" bestFit="1" customWidth="1"/>
    <col min="514" max="514" width="12.140625" style="19"/>
    <col min="515" max="515" width="13.28515625" style="19" bestFit="1" customWidth="1"/>
    <col min="516" max="516" width="15" style="19" bestFit="1" customWidth="1"/>
    <col min="517" max="757" width="12.140625" style="19"/>
    <col min="758" max="758" width="6.85546875" style="19" customWidth="1"/>
    <col min="759" max="759" width="5" style="19" customWidth="1"/>
    <col min="760" max="760" width="6" style="19" customWidth="1"/>
    <col min="761" max="761" width="4.28515625" style="19" customWidth="1"/>
    <col min="762" max="762" width="6" style="19" customWidth="1"/>
    <col min="763" max="763" width="4.28515625" style="19" customWidth="1"/>
    <col min="764" max="764" width="6" style="19" customWidth="1"/>
    <col min="765" max="765" width="38.140625" style="19" customWidth="1"/>
    <col min="766" max="766" width="6.85546875" style="19" customWidth="1"/>
    <col min="767" max="767" width="22.140625" style="19" bestFit="1" customWidth="1"/>
    <col min="768" max="768" width="4.28515625" style="19" customWidth="1"/>
    <col min="769" max="769" width="22.140625" style="19" bestFit="1" customWidth="1"/>
    <col min="770" max="770" width="12.140625" style="19"/>
    <col min="771" max="771" width="13.28515625" style="19" bestFit="1" customWidth="1"/>
    <col min="772" max="772" width="15" style="19" bestFit="1" customWidth="1"/>
    <col min="773" max="1013" width="12.140625" style="19"/>
    <col min="1014" max="1014" width="6.85546875" style="19" customWidth="1"/>
    <col min="1015" max="1015" width="5" style="19" customWidth="1"/>
    <col min="1016" max="1016" width="6" style="19" customWidth="1"/>
    <col min="1017" max="1017" width="4.28515625" style="19" customWidth="1"/>
    <col min="1018" max="1018" width="6" style="19" customWidth="1"/>
    <col min="1019" max="1019" width="4.28515625" style="19" customWidth="1"/>
    <col min="1020" max="1020" width="6" style="19" customWidth="1"/>
    <col min="1021" max="1021" width="38.140625" style="19" customWidth="1"/>
    <col min="1022" max="1022" width="6.85546875" style="19" customWidth="1"/>
    <col min="1023" max="1023" width="22.140625" style="19" bestFit="1" customWidth="1"/>
    <col min="1024" max="1024" width="4.28515625" style="19" customWidth="1"/>
    <col min="1025" max="1025" width="22.140625" style="19" bestFit="1" customWidth="1"/>
    <col min="1026" max="1026" width="12.140625" style="19"/>
    <col min="1027" max="1027" width="13.28515625" style="19" bestFit="1" customWidth="1"/>
    <col min="1028" max="1028" width="15" style="19" bestFit="1" customWidth="1"/>
    <col min="1029" max="1269" width="12.140625" style="19"/>
    <col min="1270" max="1270" width="6.85546875" style="19" customWidth="1"/>
    <col min="1271" max="1271" width="5" style="19" customWidth="1"/>
    <col min="1272" max="1272" width="6" style="19" customWidth="1"/>
    <col min="1273" max="1273" width="4.28515625" style="19" customWidth="1"/>
    <col min="1274" max="1274" width="6" style="19" customWidth="1"/>
    <col min="1275" max="1275" width="4.28515625" style="19" customWidth="1"/>
    <col min="1276" max="1276" width="6" style="19" customWidth="1"/>
    <col min="1277" max="1277" width="38.140625" style="19" customWidth="1"/>
    <col min="1278" max="1278" width="6.85546875" style="19" customWidth="1"/>
    <col min="1279" max="1279" width="22.140625" style="19" bestFit="1" customWidth="1"/>
    <col min="1280" max="1280" width="4.28515625" style="19" customWidth="1"/>
    <col min="1281" max="1281" width="22.140625" style="19" bestFit="1" customWidth="1"/>
    <col min="1282" max="1282" width="12.140625" style="19"/>
    <col min="1283" max="1283" width="13.28515625" style="19" bestFit="1" customWidth="1"/>
    <col min="1284" max="1284" width="15" style="19" bestFit="1" customWidth="1"/>
    <col min="1285" max="1525" width="12.140625" style="19"/>
    <col min="1526" max="1526" width="6.85546875" style="19" customWidth="1"/>
    <col min="1527" max="1527" width="5" style="19" customWidth="1"/>
    <col min="1528" max="1528" width="6" style="19" customWidth="1"/>
    <col min="1529" max="1529" width="4.28515625" style="19" customWidth="1"/>
    <col min="1530" max="1530" width="6" style="19" customWidth="1"/>
    <col min="1531" max="1531" width="4.28515625" style="19" customWidth="1"/>
    <col min="1532" max="1532" width="6" style="19" customWidth="1"/>
    <col min="1533" max="1533" width="38.140625" style="19" customWidth="1"/>
    <col min="1534" max="1534" width="6.85546875" style="19" customWidth="1"/>
    <col min="1535" max="1535" width="22.140625" style="19" bestFit="1" customWidth="1"/>
    <col min="1536" max="1536" width="4.28515625" style="19" customWidth="1"/>
    <col min="1537" max="1537" width="22.140625" style="19" bestFit="1" customWidth="1"/>
    <col min="1538" max="1538" width="12.140625" style="19"/>
    <col min="1539" max="1539" width="13.28515625" style="19" bestFit="1" customWidth="1"/>
    <col min="1540" max="1540" width="15" style="19" bestFit="1" customWidth="1"/>
    <col min="1541" max="1781" width="12.140625" style="19"/>
    <col min="1782" max="1782" width="6.85546875" style="19" customWidth="1"/>
    <col min="1783" max="1783" width="5" style="19" customWidth="1"/>
    <col min="1784" max="1784" width="6" style="19" customWidth="1"/>
    <col min="1785" max="1785" width="4.28515625" style="19" customWidth="1"/>
    <col min="1786" max="1786" width="6" style="19" customWidth="1"/>
    <col min="1787" max="1787" width="4.28515625" style="19" customWidth="1"/>
    <col min="1788" max="1788" width="6" style="19" customWidth="1"/>
    <col min="1789" max="1789" width="38.140625" style="19" customWidth="1"/>
    <col min="1790" max="1790" width="6.85546875" style="19" customWidth="1"/>
    <col min="1791" max="1791" width="22.140625" style="19" bestFit="1" customWidth="1"/>
    <col min="1792" max="1792" width="4.28515625" style="19" customWidth="1"/>
    <col min="1793" max="1793" width="22.140625" style="19" bestFit="1" customWidth="1"/>
    <col min="1794" max="1794" width="12.140625" style="19"/>
    <col min="1795" max="1795" width="13.28515625" style="19" bestFit="1" customWidth="1"/>
    <col min="1796" max="1796" width="15" style="19" bestFit="1" customWidth="1"/>
    <col min="1797" max="2037" width="12.140625" style="19"/>
    <col min="2038" max="2038" width="6.85546875" style="19" customWidth="1"/>
    <col min="2039" max="2039" width="5" style="19" customWidth="1"/>
    <col min="2040" max="2040" width="6" style="19" customWidth="1"/>
    <col min="2041" max="2041" width="4.28515625" style="19" customWidth="1"/>
    <col min="2042" max="2042" width="6" style="19" customWidth="1"/>
    <col min="2043" max="2043" width="4.28515625" style="19" customWidth="1"/>
    <col min="2044" max="2044" width="6" style="19" customWidth="1"/>
    <col min="2045" max="2045" width="38.140625" style="19" customWidth="1"/>
    <col min="2046" max="2046" width="6.85546875" style="19" customWidth="1"/>
    <col min="2047" max="2047" width="22.140625" style="19" bestFit="1" customWidth="1"/>
    <col min="2048" max="2048" width="4.28515625" style="19" customWidth="1"/>
    <col min="2049" max="2049" width="22.140625" style="19" bestFit="1" customWidth="1"/>
    <col min="2050" max="2050" width="12.140625" style="19"/>
    <col min="2051" max="2051" width="13.28515625" style="19" bestFit="1" customWidth="1"/>
    <col min="2052" max="2052" width="15" style="19" bestFit="1" customWidth="1"/>
    <col min="2053" max="2293" width="12.140625" style="19"/>
    <col min="2294" max="2294" width="6.85546875" style="19" customWidth="1"/>
    <col min="2295" max="2295" width="5" style="19" customWidth="1"/>
    <col min="2296" max="2296" width="6" style="19" customWidth="1"/>
    <col min="2297" max="2297" width="4.28515625" style="19" customWidth="1"/>
    <col min="2298" max="2298" width="6" style="19" customWidth="1"/>
    <col min="2299" max="2299" width="4.28515625" style="19" customWidth="1"/>
    <col min="2300" max="2300" width="6" style="19" customWidth="1"/>
    <col min="2301" max="2301" width="38.140625" style="19" customWidth="1"/>
    <col min="2302" max="2302" width="6.85546875" style="19" customWidth="1"/>
    <col min="2303" max="2303" width="22.140625" style="19" bestFit="1" customWidth="1"/>
    <col min="2304" max="2304" width="4.28515625" style="19" customWidth="1"/>
    <col min="2305" max="2305" width="22.140625" style="19" bestFit="1" customWidth="1"/>
    <col min="2306" max="2306" width="12.140625" style="19"/>
    <col min="2307" max="2307" width="13.28515625" style="19" bestFit="1" customWidth="1"/>
    <col min="2308" max="2308" width="15" style="19" bestFit="1" customWidth="1"/>
    <col min="2309" max="2549" width="12.140625" style="19"/>
    <col min="2550" max="2550" width="6.85546875" style="19" customWidth="1"/>
    <col min="2551" max="2551" width="5" style="19" customWidth="1"/>
    <col min="2552" max="2552" width="6" style="19" customWidth="1"/>
    <col min="2553" max="2553" width="4.28515625" style="19" customWidth="1"/>
    <col min="2554" max="2554" width="6" style="19" customWidth="1"/>
    <col min="2555" max="2555" width="4.28515625" style="19" customWidth="1"/>
    <col min="2556" max="2556" width="6" style="19" customWidth="1"/>
    <col min="2557" max="2557" width="38.140625" style="19" customWidth="1"/>
    <col min="2558" max="2558" width="6.85546875" style="19" customWidth="1"/>
    <col min="2559" max="2559" width="22.140625" style="19" bestFit="1" customWidth="1"/>
    <col min="2560" max="2560" width="4.28515625" style="19" customWidth="1"/>
    <col min="2561" max="2561" width="22.140625" style="19" bestFit="1" customWidth="1"/>
    <col min="2562" max="2562" width="12.140625" style="19"/>
    <col min="2563" max="2563" width="13.28515625" style="19" bestFit="1" customWidth="1"/>
    <col min="2564" max="2564" width="15" style="19" bestFit="1" customWidth="1"/>
    <col min="2565" max="2805" width="12.140625" style="19"/>
    <col min="2806" max="2806" width="6.85546875" style="19" customWidth="1"/>
    <col min="2807" max="2807" width="5" style="19" customWidth="1"/>
    <col min="2808" max="2808" width="6" style="19" customWidth="1"/>
    <col min="2809" max="2809" width="4.28515625" style="19" customWidth="1"/>
    <col min="2810" max="2810" width="6" style="19" customWidth="1"/>
    <col min="2811" max="2811" width="4.28515625" style="19" customWidth="1"/>
    <col min="2812" max="2812" width="6" style="19" customWidth="1"/>
    <col min="2813" max="2813" width="38.140625" style="19" customWidth="1"/>
    <col min="2814" max="2814" width="6.85546875" style="19" customWidth="1"/>
    <col min="2815" max="2815" width="22.140625" style="19" bestFit="1" customWidth="1"/>
    <col min="2816" max="2816" width="4.28515625" style="19" customWidth="1"/>
    <col min="2817" max="2817" width="22.140625" style="19" bestFit="1" customWidth="1"/>
    <col min="2818" max="2818" width="12.140625" style="19"/>
    <col min="2819" max="2819" width="13.28515625" style="19" bestFit="1" customWidth="1"/>
    <col min="2820" max="2820" width="15" style="19" bestFit="1" customWidth="1"/>
    <col min="2821" max="3061" width="12.140625" style="19"/>
    <col min="3062" max="3062" width="6.85546875" style="19" customWidth="1"/>
    <col min="3063" max="3063" width="5" style="19" customWidth="1"/>
    <col min="3064" max="3064" width="6" style="19" customWidth="1"/>
    <col min="3065" max="3065" width="4.28515625" style="19" customWidth="1"/>
    <col min="3066" max="3066" width="6" style="19" customWidth="1"/>
    <col min="3067" max="3067" width="4.28515625" style="19" customWidth="1"/>
    <col min="3068" max="3068" width="6" style="19" customWidth="1"/>
    <col min="3069" max="3069" width="38.140625" style="19" customWidth="1"/>
    <col min="3070" max="3070" width="6.85546875" style="19" customWidth="1"/>
    <col min="3071" max="3071" width="22.140625" style="19" bestFit="1" customWidth="1"/>
    <col min="3072" max="3072" width="4.28515625" style="19" customWidth="1"/>
    <col min="3073" max="3073" width="22.140625" style="19" bestFit="1" customWidth="1"/>
    <col min="3074" max="3074" width="12.140625" style="19"/>
    <col min="3075" max="3075" width="13.28515625" style="19" bestFit="1" customWidth="1"/>
    <col min="3076" max="3076" width="15" style="19" bestFit="1" customWidth="1"/>
    <col min="3077" max="3317" width="12.140625" style="19"/>
    <col min="3318" max="3318" width="6.85546875" style="19" customWidth="1"/>
    <col min="3319" max="3319" width="5" style="19" customWidth="1"/>
    <col min="3320" max="3320" width="6" style="19" customWidth="1"/>
    <col min="3321" max="3321" width="4.28515625" style="19" customWidth="1"/>
    <col min="3322" max="3322" width="6" style="19" customWidth="1"/>
    <col min="3323" max="3323" width="4.28515625" style="19" customWidth="1"/>
    <col min="3324" max="3324" width="6" style="19" customWidth="1"/>
    <col min="3325" max="3325" width="38.140625" style="19" customWidth="1"/>
    <col min="3326" max="3326" width="6.85546875" style="19" customWidth="1"/>
    <col min="3327" max="3327" width="22.140625" style="19" bestFit="1" customWidth="1"/>
    <col min="3328" max="3328" width="4.28515625" style="19" customWidth="1"/>
    <col min="3329" max="3329" width="22.140625" style="19" bestFit="1" customWidth="1"/>
    <col min="3330" max="3330" width="12.140625" style="19"/>
    <col min="3331" max="3331" width="13.28515625" style="19" bestFit="1" customWidth="1"/>
    <col min="3332" max="3332" width="15" style="19" bestFit="1" customWidth="1"/>
    <col min="3333" max="3573" width="12.140625" style="19"/>
    <col min="3574" max="3574" width="6.85546875" style="19" customWidth="1"/>
    <col min="3575" max="3575" width="5" style="19" customWidth="1"/>
    <col min="3576" max="3576" width="6" style="19" customWidth="1"/>
    <col min="3577" max="3577" width="4.28515625" style="19" customWidth="1"/>
    <col min="3578" max="3578" width="6" style="19" customWidth="1"/>
    <col min="3579" max="3579" width="4.28515625" style="19" customWidth="1"/>
    <col min="3580" max="3580" width="6" style="19" customWidth="1"/>
    <col min="3581" max="3581" width="38.140625" style="19" customWidth="1"/>
    <col min="3582" max="3582" width="6.85546875" style="19" customWidth="1"/>
    <col min="3583" max="3583" width="22.140625" style="19" bestFit="1" customWidth="1"/>
    <col min="3584" max="3584" width="4.28515625" style="19" customWidth="1"/>
    <col min="3585" max="3585" width="22.140625" style="19" bestFit="1" customWidth="1"/>
    <col min="3586" max="3586" width="12.140625" style="19"/>
    <col min="3587" max="3587" width="13.28515625" style="19" bestFit="1" customWidth="1"/>
    <col min="3588" max="3588" width="15" style="19" bestFit="1" customWidth="1"/>
    <col min="3589" max="3829" width="12.140625" style="19"/>
    <col min="3830" max="3830" width="6.85546875" style="19" customWidth="1"/>
    <col min="3831" max="3831" width="5" style="19" customWidth="1"/>
    <col min="3832" max="3832" width="6" style="19" customWidth="1"/>
    <col min="3833" max="3833" width="4.28515625" style="19" customWidth="1"/>
    <col min="3834" max="3834" width="6" style="19" customWidth="1"/>
    <col min="3835" max="3835" width="4.28515625" style="19" customWidth="1"/>
    <col min="3836" max="3836" width="6" style="19" customWidth="1"/>
    <col min="3837" max="3837" width="38.140625" style="19" customWidth="1"/>
    <col min="3838" max="3838" width="6.85546875" style="19" customWidth="1"/>
    <col min="3839" max="3839" width="22.140625" style="19" bestFit="1" customWidth="1"/>
    <col min="3840" max="3840" width="4.28515625" style="19" customWidth="1"/>
    <col min="3841" max="3841" width="22.140625" style="19" bestFit="1" customWidth="1"/>
    <col min="3842" max="3842" width="12.140625" style="19"/>
    <col min="3843" max="3843" width="13.28515625" style="19" bestFit="1" customWidth="1"/>
    <col min="3844" max="3844" width="15" style="19" bestFit="1" customWidth="1"/>
    <col min="3845" max="4085" width="12.140625" style="19"/>
    <col min="4086" max="4086" width="6.85546875" style="19" customWidth="1"/>
    <col min="4087" max="4087" width="5" style="19" customWidth="1"/>
    <col min="4088" max="4088" width="6" style="19" customWidth="1"/>
    <col min="4089" max="4089" width="4.28515625" style="19" customWidth="1"/>
    <col min="4090" max="4090" width="6" style="19" customWidth="1"/>
    <col min="4091" max="4091" width="4.28515625" style="19" customWidth="1"/>
    <col min="4092" max="4092" width="6" style="19" customWidth="1"/>
    <col min="4093" max="4093" width="38.140625" style="19" customWidth="1"/>
    <col min="4094" max="4094" width="6.85546875" style="19" customWidth="1"/>
    <col min="4095" max="4095" width="22.140625" style="19" bestFit="1" customWidth="1"/>
    <col min="4096" max="4096" width="4.28515625" style="19" customWidth="1"/>
    <col min="4097" max="4097" width="22.140625" style="19" bestFit="1" customWidth="1"/>
    <col min="4098" max="4098" width="12.140625" style="19"/>
    <col min="4099" max="4099" width="13.28515625" style="19" bestFit="1" customWidth="1"/>
    <col min="4100" max="4100" width="15" style="19" bestFit="1" customWidth="1"/>
    <col min="4101" max="4341" width="12.140625" style="19"/>
    <col min="4342" max="4342" width="6.85546875" style="19" customWidth="1"/>
    <col min="4343" max="4343" width="5" style="19" customWidth="1"/>
    <col min="4344" max="4344" width="6" style="19" customWidth="1"/>
    <col min="4345" max="4345" width="4.28515625" style="19" customWidth="1"/>
    <col min="4346" max="4346" width="6" style="19" customWidth="1"/>
    <col min="4347" max="4347" width="4.28515625" style="19" customWidth="1"/>
    <col min="4348" max="4348" width="6" style="19" customWidth="1"/>
    <col min="4349" max="4349" width="38.140625" style="19" customWidth="1"/>
    <col min="4350" max="4350" width="6.85546875" style="19" customWidth="1"/>
    <col min="4351" max="4351" width="22.140625" style="19" bestFit="1" customWidth="1"/>
    <col min="4352" max="4352" width="4.28515625" style="19" customWidth="1"/>
    <col min="4353" max="4353" width="22.140625" style="19" bestFit="1" customWidth="1"/>
    <col min="4354" max="4354" width="12.140625" style="19"/>
    <col min="4355" max="4355" width="13.28515625" style="19" bestFit="1" customWidth="1"/>
    <col min="4356" max="4356" width="15" style="19" bestFit="1" customWidth="1"/>
    <col min="4357" max="4597" width="12.140625" style="19"/>
    <col min="4598" max="4598" width="6.85546875" style="19" customWidth="1"/>
    <col min="4599" max="4599" width="5" style="19" customWidth="1"/>
    <col min="4600" max="4600" width="6" style="19" customWidth="1"/>
    <col min="4601" max="4601" width="4.28515625" style="19" customWidth="1"/>
    <col min="4602" max="4602" width="6" style="19" customWidth="1"/>
    <col min="4603" max="4603" width="4.28515625" style="19" customWidth="1"/>
    <col min="4604" max="4604" width="6" style="19" customWidth="1"/>
    <col min="4605" max="4605" width="38.140625" style="19" customWidth="1"/>
    <col min="4606" max="4606" width="6.85546875" style="19" customWidth="1"/>
    <col min="4607" max="4607" width="22.140625" style="19" bestFit="1" customWidth="1"/>
    <col min="4608" max="4608" width="4.28515625" style="19" customWidth="1"/>
    <col min="4609" max="4609" width="22.140625" style="19" bestFit="1" customWidth="1"/>
    <col min="4610" max="4610" width="12.140625" style="19"/>
    <col min="4611" max="4611" width="13.28515625" style="19" bestFit="1" customWidth="1"/>
    <col min="4612" max="4612" width="15" style="19" bestFit="1" customWidth="1"/>
    <col min="4613" max="4853" width="12.140625" style="19"/>
    <col min="4854" max="4854" width="6.85546875" style="19" customWidth="1"/>
    <col min="4855" max="4855" width="5" style="19" customWidth="1"/>
    <col min="4856" max="4856" width="6" style="19" customWidth="1"/>
    <col min="4857" max="4857" width="4.28515625" style="19" customWidth="1"/>
    <col min="4858" max="4858" width="6" style="19" customWidth="1"/>
    <col min="4859" max="4859" width="4.28515625" style="19" customWidth="1"/>
    <col min="4860" max="4860" width="6" style="19" customWidth="1"/>
    <col min="4861" max="4861" width="38.140625" style="19" customWidth="1"/>
    <col min="4862" max="4862" width="6.85546875" style="19" customWidth="1"/>
    <col min="4863" max="4863" width="22.140625" style="19" bestFit="1" customWidth="1"/>
    <col min="4864" max="4864" width="4.28515625" style="19" customWidth="1"/>
    <col min="4865" max="4865" width="22.140625" style="19" bestFit="1" customWidth="1"/>
    <col min="4866" max="4866" width="12.140625" style="19"/>
    <col min="4867" max="4867" width="13.28515625" style="19" bestFit="1" customWidth="1"/>
    <col min="4868" max="4868" width="15" style="19" bestFit="1" customWidth="1"/>
    <col min="4869" max="5109" width="12.140625" style="19"/>
    <col min="5110" max="5110" width="6.85546875" style="19" customWidth="1"/>
    <col min="5111" max="5111" width="5" style="19" customWidth="1"/>
    <col min="5112" max="5112" width="6" style="19" customWidth="1"/>
    <col min="5113" max="5113" width="4.28515625" style="19" customWidth="1"/>
    <col min="5114" max="5114" width="6" style="19" customWidth="1"/>
    <col min="5115" max="5115" width="4.28515625" style="19" customWidth="1"/>
    <col min="5116" max="5116" width="6" style="19" customWidth="1"/>
    <col min="5117" max="5117" width="38.140625" style="19" customWidth="1"/>
    <col min="5118" max="5118" width="6.85546875" style="19" customWidth="1"/>
    <col min="5119" max="5119" width="22.140625" style="19" bestFit="1" customWidth="1"/>
    <col min="5120" max="5120" width="4.28515625" style="19" customWidth="1"/>
    <col min="5121" max="5121" width="22.140625" style="19" bestFit="1" customWidth="1"/>
    <col min="5122" max="5122" width="12.140625" style="19"/>
    <col min="5123" max="5123" width="13.28515625" style="19" bestFit="1" customWidth="1"/>
    <col min="5124" max="5124" width="15" style="19" bestFit="1" customWidth="1"/>
    <col min="5125" max="5365" width="12.140625" style="19"/>
    <col min="5366" max="5366" width="6.85546875" style="19" customWidth="1"/>
    <col min="5367" max="5367" width="5" style="19" customWidth="1"/>
    <col min="5368" max="5368" width="6" style="19" customWidth="1"/>
    <col min="5369" max="5369" width="4.28515625" style="19" customWidth="1"/>
    <col min="5370" max="5370" width="6" style="19" customWidth="1"/>
    <col min="5371" max="5371" width="4.28515625" style="19" customWidth="1"/>
    <col min="5372" max="5372" width="6" style="19" customWidth="1"/>
    <col min="5373" max="5373" width="38.140625" style="19" customWidth="1"/>
    <col min="5374" max="5374" width="6.85546875" style="19" customWidth="1"/>
    <col min="5375" max="5375" width="22.140625" style="19" bestFit="1" customWidth="1"/>
    <col min="5376" max="5376" width="4.28515625" style="19" customWidth="1"/>
    <col min="5377" max="5377" width="22.140625" style="19" bestFit="1" customWidth="1"/>
    <col min="5378" max="5378" width="12.140625" style="19"/>
    <col min="5379" max="5379" width="13.28515625" style="19" bestFit="1" customWidth="1"/>
    <col min="5380" max="5380" width="15" style="19" bestFit="1" customWidth="1"/>
    <col min="5381" max="5621" width="12.140625" style="19"/>
    <col min="5622" max="5622" width="6.85546875" style="19" customWidth="1"/>
    <col min="5623" max="5623" width="5" style="19" customWidth="1"/>
    <col min="5624" max="5624" width="6" style="19" customWidth="1"/>
    <col min="5625" max="5625" width="4.28515625" style="19" customWidth="1"/>
    <col min="5626" max="5626" width="6" style="19" customWidth="1"/>
    <col min="5627" max="5627" width="4.28515625" style="19" customWidth="1"/>
    <col min="5628" max="5628" width="6" style="19" customWidth="1"/>
    <col min="5629" max="5629" width="38.140625" style="19" customWidth="1"/>
    <col min="5630" max="5630" width="6.85546875" style="19" customWidth="1"/>
    <col min="5631" max="5631" width="22.140625" style="19" bestFit="1" customWidth="1"/>
    <col min="5632" max="5632" width="4.28515625" style="19" customWidth="1"/>
    <col min="5633" max="5633" width="22.140625" style="19" bestFit="1" customWidth="1"/>
    <col min="5634" max="5634" width="12.140625" style="19"/>
    <col min="5635" max="5635" width="13.28515625" style="19" bestFit="1" customWidth="1"/>
    <col min="5636" max="5636" width="15" style="19" bestFit="1" customWidth="1"/>
    <col min="5637" max="5877" width="12.140625" style="19"/>
    <col min="5878" max="5878" width="6.85546875" style="19" customWidth="1"/>
    <col min="5879" max="5879" width="5" style="19" customWidth="1"/>
    <col min="5880" max="5880" width="6" style="19" customWidth="1"/>
    <col min="5881" max="5881" width="4.28515625" style="19" customWidth="1"/>
    <col min="5882" max="5882" width="6" style="19" customWidth="1"/>
    <col min="5883" max="5883" width="4.28515625" style="19" customWidth="1"/>
    <col min="5884" max="5884" width="6" style="19" customWidth="1"/>
    <col min="5885" max="5885" width="38.140625" style="19" customWidth="1"/>
    <col min="5886" max="5886" width="6.85546875" style="19" customWidth="1"/>
    <col min="5887" max="5887" width="22.140625" style="19" bestFit="1" customWidth="1"/>
    <col min="5888" max="5888" width="4.28515625" style="19" customWidth="1"/>
    <col min="5889" max="5889" width="22.140625" style="19" bestFit="1" customWidth="1"/>
    <col min="5890" max="5890" width="12.140625" style="19"/>
    <col min="5891" max="5891" width="13.28515625" style="19" bestFit="1" customWidth="1"/>
    <col min="5892" max="5892" width="15" style="19" bestFit="1" customWidth="1"/>
    <col min="5893" max="6133" width="12.140625" style="19"/>
    <col min="6134" max="6134" width="6.85546875" style="19" customWidth="1"/>
    <col min="6135" max="6135" width="5" style="19" customWidth="1"/>
    <col min="6136" max="6136" width="6" style="19" customWidth="1"/>
    <col min="6137" max="6137" width="4.28515625" style="19" customWidth="1"/>
    <col min="6138" max="6138" width="6" style="19" customWidth="1"/>
    <col min="6139" max="6139" width="4.28515625" style="19" customWidth="1"/>
    <col min="6140" max="6140" width="6" style="19" customWidth="1"/>
    <col min="6141" max="6141" width="38.140625" style="19" customWidth="1"/>
    <col min="6142" max="6142" width="6.85546875" style="19" customWidth="1"/>
    <col min="6143" max="6143" width="22.140625" style="19" bestFit="1" customWidth="1"/>
    <col min="6144" max="6144" width="4.28515625" style="19" customWidth="1"/>
    <col min="6145" max="6145" width="22.140625" style="19" bestFit="1" customWidth="1"/>
    <col min="6146" max="6146" width="12.140625" style="19"/>
    <col min="6147" max="6147" width="13.28515625" style="19" bestFit="1" customWidth="1"/>
    <col min="6148" max="6148" width="15" style="19" bestFit="1" customWidth="1"/>
    <col min="6149" max="6389" width="12.140625" style="19"/>
    <col min="6390" max="6390" width="6.85546875" style="19" customWidth="1"/>
    <col min="6391" max="6391" width="5" style="19" customWidth="1"/>
    <col min="6392" max="6392" width="6" style="19" customWidth="1"/>
    <col min="6393" max="6393" width="4.28515625" style="19" customWidth="1"/>
    <col min="6394" max="6394" width="6" style="19" customWidth="1"/>
    <col min="6395" max="6395" width="4.28515625" style="19" customWidth="1"/>
    <col min="6396" max="6396" width="6" style="19" customWidth="1"/>
    <col min="6397" max="6397" width="38.140625" style="19" customWidth="1"/>
    <col min="6398" max="6398" width="6.85546875" style="19" customWidth="1"/>
    <col min="6399" max="6399" width="22.140625" style="19" bestFit="1" customWidth="1"/>
    <col min="6400" max="6400" width="4.28515625" style="19" customWidth="1"/>
    <col min="6401" max="6401" width="22.140625" style="19" bestFit="1" customWidth="1"/>
    <col min="6402" max="6402" width="12.140625" style="19"/>
    <col min="6403" max="6403" width="13.28515625" style="19" bestFit="1" customWidth="1"/>
    <col min="6404" max="6404" width="15" style="19" bestFit="1" customWidth="1"/>
    <col min="6405" max="6645" width="12.140625" style="19"/>
    <col min="6646" max="6646" width="6.85546875" style="19" customWidth="1"/>
    <col min="6647" max="6647" width="5" style="19" customWidth="1"/>
    <col min="6648" max="6648" width="6" style="19" customWidth="1"/>
    <col min="6649" max="6649" width="4.28515625" style="19" customWidth="1"/>
    <col min="6650" max="6650" width="6" style="19" customWidth="1"/>
    <col min="6651" max="6651" width="4.28515625" style="19" customWidth="1"/>
    <col min="6652" max="6652" width="6" style="19" customWidth="1"/>
    <col min="6653" max="6653" width="38.140625" style="19" customWidth="1"/>
    <col min="6654" max="6654" width="6.85546875" style="19" customWidth="1"/>
    <col min="6655" max="6655" width="22.140625" style="19" bestFit="1" customWidth="1"/>
    <col min="6656" max="6656" width="4.28515625" style="19" customWidth="1"/>
    <col min="6657" max="6657" width="22.140625" style="19" bestFit="1" customWidth="1"/>
    <col min="6658" max="6658" width="12.140625" style="19"/>
    <col min="6659" max="6659" width="13.28515625" style="19" bestFit="1" customWidth="1"/>
    <col min="6660" max="6660" width="15" style="19" bestFit="1" customWidth="1"/>
    <col min="6661" max="6901" width="12.140625" style="19"/>
    <col min="6902" max="6902" width="6.85546875" style="19" customWidth="1"/>
    <col min="6903" max="6903" width="5" style="19" customWidth="1"/>
    <col min="6904" max="6904" width="6" style="19" customWidth="1"/>
    <col min="6905" max="6905" width="4.28515625" style="19" customWidth="1"/>
    <col min="6906" max="6906" width="6" style="19" customWidth="1"/>
    <col min="6907" max="6907" width="4.28515625" style="19" customWidth="1"/>
    <col min="6908" max="6908" width="6" style="19" customWidth="1"/>
    <col min="6909" max="6909" width="38.140625" style="19" customWidth="1"/>
    <col min="6910" max="6910" width="6.85546875" style="19" customWidth="1"/>
    <col min="6911" max="6911" width="22.140625" style="19" bestFit="1" customWidth="1"/>
    <col min="6912" max="6912" width="4.28515625" style="19" customWidth="1"/>
    <col min="6913" max="6913" width="22.140625" style="19" bestFit="1" customWidth="1"/>
    <col min="6914" max="6914" width="12.140625" style="19"/>
    <col min="6915" max="6915" width="13.28515625" style="19" bestFit="1" customWidth="1"/>
    <col min="6916" max="6916" width="15" style="19" bestFit="1" customWidth="1"/>
    <col min="6917" max="7157" width="12.140625" style="19"/>
    <col min="7158" max="7158" width="6.85546875" style="19" customWidth="1"/>
    <col min="7159" max="7159" width="5" style="19" customWidth="1"/>
    <col min="7160" max="7160" width="6" style="19" customWidth="1"/>
    <col min="7161" max="7161" width="4.28515625" style="19" customWidth="1"/>
    <col min="7162" max="7162" width="6" style="19" customWidth="1"/>
    <col min="7163" max="7163" width="4.28515625" style="19" customWidth="1"/>
    <col min="7164" max="7164" width="6" style="19" customWidth="1"/>
    <col min="7165" max="7165" width="38.140625" style="19" customWidth="1"/>
    <col min="7166" max="7166" width="6.85546875" style="19" customWidth="1"/>
    <col min="7167" max="7167" width="22.140625" style="19" bestFit="1" customWidth="1"/>
    <col min="7168" max="7168" width="4.28515625" style="19" customWidth="1"/>
    <col min="7169" max="7169" width="22.140625" style="19" bestFit="1" customWidth="1"/>
    <col min="7170" max="7170" width="12.140625" style="19"/>
    <col min="7171" max="7171" width="13.28515625" style="19" bestFit="1" customWidth="1"/>
    <col min="7172" max="7172" width="15" style="19" bestFit="1" customWidth="1"/>
    <col min="7173" max="7413" width="12.140625" style="19"/>
    <col min="7414" max="7414" width="6.85546875" style="19" customWidth="1"/>
    <col min="7415" max="7415" width="5" style="19" customWidth="1"/>
    <col min="7416" max="7416" width="6" style="19" customWidth="1"/>
    <col min="7417" max="7417" width="4.28515625" style="19" customWidth="1"/>
    <col min="7418" max="7418" width="6" style="19" customWidth="1"/>
    <col min="7419" max="7419" width="4.28515625" style="19" customWidth="1"/>
    <col min="7420" max="7420" width="6" style="19" customWidth="1"/>
    <col min="7421" max="7421" width="38.140625" style="19" customWidth="1"/>
    <col min="7422" max="7422" width="6.85546875" style="19" customWidth="1"/>
    <col min="7423" max="7423" width="22.140625" style="19" bestFit="1" customWidth="1"/>
    <col min="7424" max="7424" width="4.28515625" style="19" customWidth="1"/>
    <col min="7425" max="7425" width="22.140625" style="19" bestFit="1" customWidth="1"/>
    <col min="7426" max="7426" width="12.140625" style="19"/>
    <col min="7427" max="7427" width="13.28515625" style="19" bestFit="1" customWidth="1"/>
    <col min="7428" max="7428" width="15" style="19" bestFit="1" customWidth="1"/>
    <col min="7429" max="7669" width="12.140625" style="19"/>
    <col min="7670" max="7670" width="6.85546875" style="19" customWidth="1"/>
    <col min="7671" max="7671" width="5" style="19" customWidth="1"/>
    <col min="7672" max="7672" width="6" style="19" customWidth="1"/>
    <col min="7673" max="7673" width="4.28515625" style="19" customWidth="1"/>
    <col min="7674" max="7674" width="6" style="19" customWidth="1"/>
    <col min="7675" max="7675" width="4.28515625" style="19" customWidth="1"/>
    <col min="7676" max="7676" width="6" style="19" customWidth="1"/>
    <col min="7677" max="7677" width="38.140625" style="19" customWidth="1"/>
    <col min="7678" max="7678" width="6.85546875" style="19" customWidth="1"/>
    <col min="7679" max="7679" width="22.140625" style="19" bestFit="1" customWidth="1"/>
    <col min="7680" max="7680" width="4.28515625" style="19" customWidth="1"/>
    <col min="7681" max="7681" width="22.140625" style="19" bestFit="1" customWidth="1"/>
    <col min="7682" max="7682" width="12.140625" style="19"/>
    <col min="7683" max="7683" width="13.28515625" style="19" bestFit="1" customWidth="1"/>
    <col min="7684" max="7684" width="15" style="19" bestFit="1" customWidth="1"/>
    <col min="7685" max="7925" width="12.140625" style="19"/>
    <col min="7926" max="7926" width="6.85546875" style="19" customWidth="1"/>
    <col min="7927" max="7927" width="5" style="19" customWidth="1"/>
    <col min="7928" max="7928" width="6" style="19" customWidth="1"/>
    <col min="7929" max="7929" width="4.28515625" style="19" customWidth="1"/>
    <col min="7930" max="7930" width="6" style="19" customWidth="1"/>
    <col min="7931" max="7931" width="4.28515625" style="19" customWidth="1"/>
    <col min="7932" max="7932" width="6" style="19" customWidth="1"/>
    <col min="7933" max="7933" width="38.140625" style="19" customWidth="1"/>
    <col min="7934" max="7934" width="6.85546875" style="19" customWidth="1"/>
    <col min="7935" max="7935" width="22.140625" style="19" bestFit="1" customWidth="1"/>
    <col min="7936" max="7936" width="4.28515625" style="19" customWidth="1"/>
    <col min="7937" max="7937" width="22.140625" style="19" bestFit="1" customWidth="1"/>
    <col min="7938" max="7938" width="12.140625" style="19"/>
    <col min="7939" max="7939" width="13.28515625" style="19" bestFit="1" customWidth="1"/>
    <col min="7940" max="7940" width="15" style="19" bestFit="1" customWidth="1"/>
    <col min="7941" max="8181" width="12.140625" style="19"/>
    <col min="8182" max="8182" width="6.85546875" style="19" customWidth="1"/>
    <col min="8183" max="8183" width="5" style="19" customWidth="1"/>
    <col min="8184" max="8184" width="6" style="19" customWidth="1"/>
    <col min="8185" max="8185" width="4.28515625" style="19" customWidth="1"/>
    <col min="8186" max="8186" width="6" style="19" customWidth="1"/>
    <col min="8187" max="8187" width="4.28515625" style="19" customWidth="1"/>
    <col min="8188" max="8188" width="6" style="19" customWidth="1"/>
    <col min="8189" max="8189" width="38.140625" style="19" customWidth="1"/>
    <col min="8190" max="8190" width="6.85546875" style="19" customWidth="1"/>
    <col min="8191" max="8191" width="22.140625" style="19" bestFit="1" customWidth="1"/>
    <col min="8192" max="8192" width="4.28515625" style="19" customWidth="1"/>
    <col min="8193" max="8193" width="22.140625" style="19" bestFit="1" customWidth="1"/>
    <col min="8194" max="8194" width="12.140625" style="19"/>
    <col min="8195" max="8195" width="13.28515625" style="19" bestFit="1" customWidth="1"/>
    <col min="8196" max="8196" width="15" style="19" bestFit="1" customWidth="1"/>
    <col min="8197" max="8437" width="12.140625" style="19"/>
    <col min="8438" max="8438" width="6.85546875" style="19" customWidth="1"/>
    <col min="8439" max="8439" width="5" style="19" customWidth="1"/>
    <col min="8440" max="8440" width="6" style="19" customWidth="1"/>
    <col min="8441" max="8441" width="4.28515625" style="19" customWidth="1"/>
    <col min="8442" max="8442" width="6" style="19" customWidth="1"/>
    <col min="8443" max="8443" width="4.28515625" style="19" customWidth="1"/>
    <col min="8444" max="8444" width="6" style="19" customWidth="1"/>
    <col min="8445" max="8445" width="38.140625" style="19" customWidth="1"/>
    <col min="8446" max="8446" width="6.85546875" style="19" customWidth="1"/>
    <col min="8447" max="8447" width="22.140625" style="19" bestFit="1" customWidth="1"/>
    <col min="8448" max="8448" width="4.28515625" style="19" customWidth="1"/>
    <col min="8449" max="8449" width="22.140625" style="19" bestFit="1" customWidth="1"/>
    <col min="8450" max="8450" width="12.140625" style="19"/>
    <col min="8451" max="8451" width="13.28515625" style="19" bestFit="1" customWidth="1"/>
    <col min="8452" max="8452" width="15" style="19" bestFit="1" customWidth="1"/>
    <col min="8453" max="8693" width="12.140625" style="19"/>
    <col min="8694" max="8694" width="6.85546875" style="19" customWidth="1"/>
    <col min="8695" max="8695" width="5" style="19" customWidth="1"/>
    <col min="8696" max="8696" width="6" style="19" customWidth="1"/>
    <col min="8697" max="8697" width="4.28515625" style="19" customWidth="1"/>
    <col min="8698" max="8698" width="6" style="19" customWidth="1"/>
    <col min="8699" max="8699" width="4.28515625" style="19" customWidth="1"/>
    <col min="8700" max="8700" width="6" style="19" customWidth="1"/>
    <col min="8701" max="8701" width="38.140625" style="19" customWidth="1"/>
    <col min="8702" max="8702" width="6.85546875" style="19" customWidth="1"/>
    <col min="8703" max="8703" width="22.140625" style="19" bestFit="1" customWidth="1"/>
    <col min="8704" max="8704" width="4.28515625" style="19" customWidth="1"/>
    <col min="8705" max="8705" width="22.140625" style="19" bestFit="1" customWidth="1"/>
    <col min="8706" max="8706" width="12.140625" style="19"/>
    <col min="8707" max="8707" width="13.28515625" style="19" bestFit="1" customWidth="1"/>
    <col min="8708" max="8708" width="15" style="19" bestFit="1" customWidth="1"/>
    <col min="8709" max="8949" width="12.140625" style="19"/>
    <col min="8950" max="8950" width="6.85546875" style="19" customWidth="1"/>
    <col min="8951" max="8951" width="5" style="19" customWidth="1"/>
    <col min="8952" max="8952" width="6" style="19" customWidth="1"/>
    <col min="8953" max="8953" width="4.28515625" style="19" customWidth="1"/>
    <col min="8954" max="8954" width="6" style="19" customWidth="1"/>
    <col min="8955" max="8955" width="4.28515625" style="19" customWidth="1"/>
    <col min="8956" max="8956" width="6" style="19" customWidth="1"/>
    <col min="8957" max="8957" width="38.140625" style="19" customWidth="1"/>
    <col min="8958" max="8958" width="6.85546875" style="19" customWidth="1"/>
    <col min="8959" max="8959" width="22.140625" style="19" bestFit="1" customWidth="1"/>
    <col min="8960" max="8960" width="4.28515625" style="19" customWidth="1"/>
    <col min="8961" max="8961" width="22.140625" style="19" bestFit="1" customWidth="1"/>
    <col min="8962" max="8962" width="12.140625" style="19"/>
    <col min="8963" max="8963" width="13.28515625" style="19" bestFit="1" customWidth="1"/>
    <col min="8964" max="8964" width="15" style="19" bestFit="1" customWidth="1"/>
    <col min="8965" max="9205" width="12.140625" style="19"/>
    <col min="9206" max="9206" width="6.85546875" style="19" customWidth="1"/>
    <col min="9207" max="9207" width="5" style="19" customWidth="1"/>
    <col min="9208" max="9208" width="6" style="19" customWidth="1"/>
    <col min="9209" max="9209" width="4.28515625" style="19" customWidth="1"/>
    <col min="9210" max="9210" width="6" style="19" customWidth="1"/>
    <col min="9211" max="9211" width="4.28515625" style="19" customWidth="1"/>
    <col min="9212" max="9212" width="6" style="19" customWidth="1"/>
    <col min="9213" max="9213" width="38.140625" style="19" customWidth="1"/>
    <col min="9214" max="9214" width="6.85546875" style="19" customWidth="1"/>
    <col min="9215" max="9215" width="22.140625" style="19" bestFit="1" customWidth="1"/>
    <col min="9216" max="9216" width="4.28515625" style="19" customWidth="1"/>
    <col min="9217" max="9217" width="22.140625" style="19" bestFit="1" customWidth="1"/>
    <col min="9218" max="9218" width="12.140625" style="19"/>
    <col min="9219" max="9219" width="13.28515625" style="19" bestFit="1" customWidth="1"/>
    <col min="9220" max="9220" width="15" style="19" bestFit="1" customWidth="1"/>
    <col min="9221" max="9461" width="12.140625" style="19"/>
    <col min="9462" max="9462" width="6.85546875" style="19" customWidth="1"/>
    <col min="9463" max="9463" width="5" style="19" customWidth="1"/>
    <col min="9464" max="9464" width="6" style="19" customWidth="1"/>
    <col min="9465" max="9465" width="4.28515625" style="19" customWidth="1"/>
    <col min="9466" max="9466" width="6" style="19" customWidth="1"/>
    <col min="9467" max="9467" width="4.28515625" style="19" customWidth="1"/>
    <col min="9468" max="9468" width="6" style="19" customWidth="1"/>
    <col min="9469" max="9469" width="38.140625" style="19" customWidth="1"/>
    <col min="9470" max="9470" width="6.85546875" style="19" customWidth="1"/>
    <col min="9471" max="9471" width="22.140625" style="19" bestFit="1" customWidth="1"/>
    <col min="9472" max="9472" width="4.28515625" style="19" customWidth="1"/>
    <col min="9473" max="9473" width="22.140625" style="19" bestFit="1" customWidth="1"/>
    <col min="9474" max="9474" width="12.140625" style="19"/>
    <col min="9475" max="9475" width="13.28515625" style="19" bestFit="1" customWidth="1"/>
    <col min="9476" max="9476" width="15" style="19" bestFit="1" customWidth="1"/>
    <col min="9477" max="9717" width="12.140625" style="19"/>
    <col min="9718" max="9718" width="6.85546875" style="19" customWidth="1"/>
    <col min="9719" max="9719" width="5" style="19" customWidth="1"/>
    <col min="9720" max="9720" width="6" style="19" customWidth="1"/>
    <col min="9721" max="9721" width="4.28515625" style="19" customWidth="1"/>
    <col min="9722" max="9722" width="6" style="19" customWidth="1"/>
    <col min="9723" max="9723" width="4.28515625" style="19" customWidth="1"/>
    <col min="9724" max="9724" width="6" style="19" customWidth="1"/>
    <col min="9725" max="9725" width="38.140625" style="19" customWidth="1"/>
    <col min="9726" max="9726" width="6.85546875" style="19" customWidth="1"/>
    <col min="9727" max="9727" width="22.140625" style="19" bestFit="1" customWidth="1"/>
    <col min="9728" max="9728" width="4.28515625" style="19" customWidth="1"/>
    <col min="9729" max="9729" width="22.140625" style="19" bestFit="1" customWidth="1"/>
    <col min="9730" max="9730" width="12.140625" style="19"/>
    <col min="9731" max="9731" width="13.28515625" style="19" bestFit="1" customWidth="1"/>
    <col min="9732" max="9732" width="15" style="19" bestFit="1" customWidth="1"/>
    <col min="9733" max="9973" width="12.140625" style="19"/>
    <col min="9974" max="9974" width="6.85546875" style="19" customWidth="1"/>
    <col min="9975" max="9975" width="5" style="19" customWidth="1"/>
    <col min="9976" max="9976" width="6" style="19" customWidth="1"/>
    <col min="9977" max="9977" width="4.28515625" style="19" customWidth="1"/>
    <col min="9978" max="9978" width="6" style="19" customWidth="1"/>
    <col min="9979" max="9979" width="4.28515625" style="19" customWidth="1"/>
    <col min="9980" max="9980" width="6" style="19" customWidth="1"/>
    <col min="9981" max="9981" width="38.140625" style="19" customWidth="1"/>
    <col min="9982" max="9982" width="6.85546875" style="19" customWidth="1"/>
    <col min="9983" max="9983" width="22.140625" style="19" bestFit="1" customWidth="1"/>
    <col min="9984" max="9984" width="4.28515625" style="19" customWidth="1"/>
    <col min="9985" max="9985" width="22.140625" style="19" bestFit="1" customWidth="1"/>
    <col min="9986" max="9986" width="12.140625" style="19"/>
    <col min="9987" max="9987" width="13.28515625" style="19" bestFit="1" customWidth="1"/>
    <col min="9988" max="9988" width="15" style="19" bestFit="1" customWidth="1"/>
    <col min="9989" max="10229" width="12.140625" style="19"/>
    <col min="10230" max="10230" width="6.85546875" style="19" customWidth="1"/>
    <col min="10231" max="10231" width="5" style="19" customWidth="1"/>
    <col min="10232" max="10232" width="6" style="19" customWidth="1"/>
    <col min="10233" max="10233" width="4.28515625" style="19" customWidth="1"/>
    <col min="10234" max="10234" width="6" style="19" customWidth="1"/>
    <col min="10235" max="10235" width="4.28515625" style="19" customWidth="1"/>
    <col min="10236" max="10236" width="6" style="19" customWidth="1"/>
    <col min="10237" max="10237" width="38.140625" style="19" customWidth="1"/>
    <col min="10238" max="10238" width="6.85546875" style="19" customWidth="1"/>
    <col min="10239" max="10239" width="22.140625" style="19" bestFit="1" customWidth="1"/>
    <col min="10240" max="10240" width="4.28515625" style="19" customWidth="1"/>
    <col min="10241" max="10241" width="22.140625" style="19" bestFit="1" customWidth="1"/>
    <col min="10242" max="10242" width="12.140625" style="19"/>
    <col min="10243" max="10243" width="13.28515625" style="19" bestFit="1" customWidth="1"/>
    <col min="10244" max="10244" width="15" style="19" bestFit="1" customWidth="1"/>
    <col min="10245" max="10485" width="12.140625" style="19"/>
    <col min="10486" max="10486" width="6.85546875" style="19" customWidth="1"/>
    <col min="10487" max="10487" width="5" style="19" customWidth="1"/>
    <col min="10488" max="10488" width="6" style="19" customWidth="1"/>
    <col min="10489" max="10489" width="4.28515625" style="19" customWidth="1"/>
    <col min="10490" max="10490" width="6" style="19" customWidth="1"/>
    <col min="10491" max="10491" width="4.28515625" style="19" customWidth="1"/>
    <col min="10492" max="10492" width="6" style="19" customWidth="1"/>
    <col min="10493" max="10493" width="38.140625" style="19" customWidth="1"/>
    <col min="10494" max="10494" width="6.85546875" style="19" customWidth="1"/>
    <col min="10495" max="10495" width="22.140625" style="19" bestFit="1" customWidth="1"/>
    <col min="10496" max="10496" width="4.28515625" style="19" customWidth="1"/>
    <col min="10497" max="10497" width="22.140625" style="19" bestFit="1" customWidth="1"/>
    <col min="10498" max="10498" width="12.140625" style="19"/>
    <col min="10499" max="10499" width="13.28515625" style="19" bestFit="1" customWidth="1"/>
    <col min="10500" max="10500" width="15" style="19" bestFit="1" customWidth="1"/>
    <col min="10501" max="10741" width="12.140625" style="19"/>
    <col min="10742" max="10742" width="6.85546875" style="19" customWidth="1"/>
    <col min="10743" max="10743" width="5" style="19" customWidth="1"/>
    <col min="10744" max="10744" width="6" style="19" customWidth="1"/>
    <col min="10745" max="10745" width="4.28515625" style="19" customWidth="1"/>
    <col min="10746" max="10746" width="6" style="19" customWidth="1"/>
    <col min="10747" max="10747" width="4.28515625" style="19" customWidth="1"/>
    <col min="10748" max="10748" width="6" style="19" customWidth="1"/>
    <col min="10749" max="10749" width="38.140625" style="19" customWidth="1"/>
    <col min="10750" max="10750" width="6.85546875" style="19" customWidth="1"/>
    <col min="10751" max="10751" width="22.140625" style="19" bestFit="1" customWidth="1"/>
    <col min="10752" max="10752" width="4.28515625" style="19" customWidth="1"/>
    <col min="10753" max="10753" width="22.140625" style="19" bestFit="1" customWidth="1"/>
    <col min="10754" max="10754" width="12.140625" style="19"/>
    <col min="10755" max="10755" width="13.28515625" style="19" bestFit="1" customWidth="1"/>
    <col min="10756" max="10756" width="15" style="19" bestFit="1" customWidth="1"/>
    <col min="10757" max="10997" width="12.140625" style="19"/>
    <col min="10998" max="10998" width="6.85546875" style="19" customWidth="1"/>
    <col min="10999" max="10999" width="5" style="19" customWidth="1"/>
    <col min="11000" max="11000" width="6" style="19" customWidth="1"/>
    <col min="11001" max="11001" width="4.28515625" style="19" customWidth="1"/>
    <col min="11002" max="11002" width="6" style="19" customWidth="1"/>
    <col min="11003" max="11003" width="4.28515625" style="19" customWidth="1"/>
    <col min="11004" max="11004" width="6" style="19" customWidth="1"/>
    <col min="11005" max="11005" width="38.140625" style="19" customWidth="1"/>
    <col min="11006" max="11006" width="6.85546875" style="19" customWidth="1"/>
    <col min="11007" max="11007" width="22.140625" style="19" bestFit="1" customWidth="1"/>
    <col min="11008" max="11008" width="4.28515625" style="19" customWidth="1"/>
    <col min="11009" max="11009" width="22.140625" style="19" bestFit="1" customWidth="1"/>
    <col min="11010" max="11010" width="12.140625" style="19"/>
    <col min="11011" max="11011" width="13.28515625" style="19" bestFit="1" customWidth="1"/>
    <col min="11012" max="11012" width="15" style="19" bestFit="1" customWidth="1"/>
    <col min="11013" max="11253" width="12.140625" style="19"/>
    <col min="11254" max="11254" width="6.85546875" style="19" customWidth="1"/>
    <col min="11255" max="11255" width="5" style="19" customWidth="1"/>
    <col min="11256" max="11256" width="6" style="19" customWidth="1"/>
    <col min="11257" max="11257" width="4.28515625" style="19" customWidth="1"/>
    <col min="11258" max="11258" width="6" style="19" customWidth="1"/>
    <col min="11259" max="11259" width="4.28515625" style="19" customWidth="1"/>
    <col min="11260" max="11260" width="6" style="19" customWidth="1"/>
    <col min="11261" max="11261" width="38.140625" style="19" customWidth="1"/>
    <col min="11262" max="11262" width="6.85546875" style="19" customWidth="1"/>
    <col min="11263" max="11263" width="22.140625" style="19" bestFit="1" customWidth="1"/>
    <col min="11264" max="11264" width="4.28515625" style="19" customWidth="1"/>
    <col min="11265" max="11265" width="22.140625" style="19" bestFit="1" customWidth="1"/>
    <col min="11266" max="11266" width="12.140625" style="19"/>
    <col min="11267" max="11267" width="13.28515625" style="19" bestFit="1" customWidth="1"/>
    <col min="11268" max="11268" width="15" style="19" bestFit="1" customWidth="1"/>
    <col min="11269" max="11509" width="12.140625" style="19"/>
    <col min="11510" max="11510" width="6.85546875" style="19" customWidth="1"/>
    <col min="11511" max="11511" width="5" style="19" customWidth="1"/>
    <col min="11512" max="11512" width="6" style="19" customWidth="1"/>
    <col min="11513" max="11513" width="4.28515625" style="19" customWidth="1"/>
    <col min="11514" max="11514" width="6" style="19" customWidth="1"/>
    <col min="11515" max="11515" width="4.28515625" style="19" customWidth="1"/>
    <col min="11516" max="11516" width="6" style="19" customWidth="1"/>
    <col min="11517" max="11517" width="38.140625" style="19" customWidth="1"/>
    <col min="11518" max="11518" width="6.85546875" style="19" customWidth="1"/>
    <col min="11519" max="11519" width="22.140625" style="19" bestFit="1" customWidth="1"/>
    <col min="11520" max="11520" width="4.28515625" style="19" customWidth="1"/>
    <col min="11521" max="11521" width="22.140625" style="19" bestFit="1" customWidth="1"/>
    <col min="11522" max="11522" width="12.140625" style="19"/>
    <col min="11523" max="11523" width="13.28515625" style="19" bestFit="1" customWidth="1"/>
    <col min="11524" max="11524" width="15" style="19" bestFit="1" customWidth="1"/>
    <col min="11525" max="11765" width="12.140625" style="19"/>
    <col min="11766" max="11766" width="6.85546875" style="19" customWidth="1"/>
    <col min="11767" max="11767" width="5" style="19" customWidth="1"/>
    <col min="11768" max="11768" width="6" style="19" customWidth="1"/>
    <col min="11769" max="11769" width="4.28515625" style="19" customWidth="1"/>
    <col min="11770" max="11770" width="6" style="19" customWidth="1"/>
    <col min="11771" max="11771" width="4.28515625" style="19" customWidth="1"/>
    <col min="11772" max="11772" width="6" style="19" customWidth="1"/>
    <col min="11773" max="11773" width="38.140625" style="19" customWidth="1"/>
    <col min="11774" max="11774" width="6.85546875" style="19" customWidth="1"/>
    <col min="11775" max="11775" width="22.140625" style="19" bestFit="1" customWidth="1"/>
    <col min="11776" max="11776" width="4.28515625" style="19" customWidth="1"/>
    <col min="11777" max="11777" width="22.140625" style="19" bestFit="1" customWidth="1"/>
    <col min="11778" max="11778" width="12.140625" style="19"/>
    <col min="11779" max="11779" width="13.28515625" style="19" bestFit="1" customWidth="1"/>
    <col min="11780" max="11780" width="15" style="19" bestFit="1" customWidth="1"/>
    <col min="11781" max="12021" width="12.140625" style="19"/>
    <col min="12022" max="12022" width="6.85546875" style="19" customWidth="1"/>
    <col min="12023" max="12023" width="5" style="19" customWidth="1"/>
    <col min="12024" max="12024" width="6" style="19" customWidth="1"/>
    <col min="12025" max="12025" width="4.28515625" style="19" customWidth="1"/>
    <col min="12026" max="12026" width="6" style="19" customWidth="1"/>
    <col min="12027" max="12027" width="4.28515625" style="19" customWidth="1"/>
    <col min="12028" max="12028" width="6" style="19" customWidth="1"/>
    <col min="12029" max="12029" width="38.140625" style="19" customWidth="1"/>
    <col min="12030" max="12030" width="6.85546875" style="19" customWidth="1"/>
    <col min="12031" max="12031" width="22.140625" style="19" bestFit="1" customWidth="1"/>
    <col min="12032" max="12032" width="4.28515625" style="19" customWidth="1"/>
    <col min="12033" max="12033" width="22.140625" style="19" bestFit="1" customWidth="1"/>
    <col min="12034" max="12034" width="12.140625" style="19"/>
    <col min="12035" max="12035" width="13.28515625" style="19" bestFit="1" customWidth="1"/>
    <col min="12036" max="12036" width="15" style="19" bestFit="1" customWidth="1"/>
    <col min="12037" max="12277" width="12.140625" style="19"/>
    <col min="12278" max="12278" width="6.85546875" style="19" customWidth="1"/>
    <col min="12279" max="12279" width="5" style="19" customWidth="1"/>
    <col min="12280" max="12280" width="6" style="19" customWidth="1"/>
    <col min="12281" max="12281" width="4.28515625" style="19" customWidth="1"/>
    <col min="12282" max="12282" width="6" style="19" customWidth="1"/>
    <col min="12283" max="12283" width="4.28515625" style="19" customWidth="1"/>
    <col min="12284" max="12284" width="6" style="19" customWidth="1"/>
    <col min="12285" max="12285" width="38.140625" style="19" customWidth="1"/>
    <col min="12286" max="12286" width="6.85546875" style="19" customWidth="1"/>
    <col min="12287" max="12287" width="22.140625" style="19" bestFit="1" customWidth="1"/>
    <col min="12288" max="12288" width="4.28515625" style="19" customWidth="1"/>
    <col min="12289" max="12289" width="22.140625" style="19" bestFit="1" customWidth="1"/>
    <col min="12290" max="12290" width="12.140625" style="19"/>
    <col min="12291" max="12291" width="13.28515625" style="19" bestFit="1" customWidth="1"/>
    <col min="12292" max="12292" width="15" style="19" bestFit="1" customWidth="1"/>
    <col min="12293" max="12533" width="12.140625" style="19"/>
    <col min="12534" max="12534" width="6.85546875" style="19" customWidth="1"/>
    <col min="12535" max="12535" width="5" style="19" customWidth="1"/>
    <col min="12536" max="12536" width="6" style="19" customWidth="1"/>
    <col min="12537" max="12537" width="4.28515625" style="19" customWidth="1"/>
    <col min="12538" max="12538" width="6" style="19" customWidth="1"/>
    <col min="12539" max="12539" width="4.28515625" style="19" customWidth="1"/>
    <col min="12540" max="12540" width="6" style="19" customWidth="1"/>
    <col min="12541" max="12541" width="38.140625" style="19" customWidth="1"/>
    <col min="12542" max="12542" width="6.85546875" style="19" customWidth="1"/>
    <col min="12543" max="12543" width="22.140625" style="19" bestFit="1" customWidth="1"/>
    <col min="12544" max="12544" width="4.28515625" style="19" customWidth="1"/>
    <col min="12545" max="12545" width="22.140625" style="19" bestFit="1" customWidth="1"/>
    <col min="12546" max="12546" width="12.140625" style="19"/>
    <col min="12547" max="12547" width="13.28515625" style="19" bestFit="1" customWidth="1"/>
    <col min="12548" max="12548" width="15" style="19" bestFit="1" customWidth="1"/>
    <col min="12549" max="12789" width="12.140625" style="19"/>
    <col min="12790" max="12790" width="6.85546875" style="19" customWidth="1"/>
    <col min="12791" max="12791" width="5" style="19" customWidth="1"/>
    <col min="12792" max="12792" width="6" style="19" customWidth="1"/>
    <col min="12793" max="12793" width="4.28515625" style="19" customWidth="1"/>
    <col min="12794" max="12794" width="6" style="19" customWidth="1"/>
    <col min="12795" max="12795" width="4.28515625" style="19" customWidth="1"/>
    <col min="12796" max="12796" width="6" style="19" customWidth="1"/>
    <col min="12797" max="12797" width="38.140625" style="19" customWidth="1"/>
    <col min="12798" max="12798" width="6.85546875" style="19" customWidth="1"/>
    <col min="12799" max="12799" width="22.140625" style="19" bestFit="1" customWidth="1"/>
    <col min="12800" max="12800" width="4.28515625" style="19" customWidth="1"/>
    <col min="12801" max="12801" width="22.140625" style="19" bestFit="1" customWidth="1"/>
    <col min="12802" max="12802" width="12.140625" style="19"/>
    <col min="12803" max="12803" width="13.28515625" style="19" bestFit="1" customWidth="1"/>
    <col min="12804" max="12804" width="15" style="19" bestFit="1" customWidth="1"/>
    <col min="12805" max="13045" width="12.140625" style="19"/>
    <col min="13046" max="13046" width="6.85546875" style="19" customWidth="1"/>
    <col min="13047" max="13047" width="5" style="19" customWidth="1"/>
    <col min="13048" max="13048" width="6" style="19" customWidth="1"/>
    <col min="13049" max="13049" width="4.28515625" style="19" customWidth="1"/>
    <col min="13050" max="13050" width="6" style="19" customWidth="1"/>
    <col min="13051" max="13051" width="4.28515625" style="19" customWidth="1"/>
    <col min="13052" max="13052" width="6" style="19" customWidth="1"/>
    <col min="13053" max="13053" width="38.140625" style="19" customWidth="1"/>
    <col min="13054" max="13054" width="6.85546875" style="19" customWidth="1"/>
    <col min="13055" max="13055" width="22.140625" style="19" bestFit="1" customWidth="1"/>
    <col min="13056" max="13056" width="4.28515625" style="19" customWidth="1"/>
    <col min="13057" max="13057" width="22.140625" style="19" bestFit="1" customWidth="1"/>
    <col min="13058" max="13058" width="12.140625" style="19"/>
    <col min="13059" max="13059" width="13.28515625" style="19" bestFit="1" customWidth="1"/>
    <col min="13060" max="13060" width="15" style="19" bestFit="1" customWidth="1"/>
    <col min="13061" max="13301" width="12.140625" style="19"/>
    <col min="13302" max="13302" width="6.85546875" style="19" customWidth="1"/>
    <col min="13303" max="13303" width="5" style="19" customWidth="1"/>
    <col min="13304" max="13304" width="6" style="19" customWidth="1"/>
    <col min="13305" max="13305" width="4.28515625" style="19" customWidth="1"/>
    <col min="13306" max="13306" width="6" style="19" customWidth="1"/>
    <col min="13307" max="13307" width="4.28515625" style="19" customWidth="1"/>
    <col min="13308" max="13308" width="6" style="19" customWidth="1"/>
    <col min="13309" max="13309" width="38.140625" style="19" customWidth="1"/>
    <col min="13310" max="13310" width="6.85546875" style="19" customWidth="1"/>
    <col min="13311" max="13311" width="22.140625" style="19" bestFit="1" customWidth="1"/>
    <col min="13312" max="13312" width="4.28515625" style="19" customWidth="1"/>
    <col min="13313" max="13313" width="22.140625" style="19" bestFit="1" customWidth="1"/>
    <col min="13314" max="13314" width="12.140625" style="19"/>
    <col min="13315" max="13315" width="13.28515625" style="19" bestFit="1" customWidth="1"/>
    <col min="13316" max="13316" width="15" style="19" bestFit="1" customWidth="1"/>
    <col min="13317" max="13557" width="12.140625" style="19"/>
    <col min="13558" max="13558" width="6.85546875" style="19" customWidth="1"/>
    <col min="13559" max="13559" width="5" style="19" customWidth="1"/>
    <col min="13560" max="13560" width="6" style="19" customWidth="1"/>
    <col min="13561" max="13561" width="4.28515625" style="19" customWidth="1"/>
    <col min="13562" max="13562" width="6" style="19" customWidth="1"/>
    <col min="13563" max="13563" width="4.28515625" style="19" customWidth="1"/>
    <col min="13564" max="13564" width="6" style="19" customWidth="1"/>
    <col min="13565" max="13565" width="38.140625" style="19" customWidth="1"/>
    <col min="13566" max="13566" width="6.85546875" style="19" customWidth="1"/>
    <col min="13567" max="13567" width="22.140625" style="19" bestFit="1" customWidth="1"/>
    <col min="13568" max="13568" width="4.28515625" style="19" customWidth="1"/>
    <col min="13569" max="13569" width="22.140625" style="19" bestFit="1" customWidth="1"/>
    <col min="13570" max="13570" width="12.140625" style="19"/>
    <col min="13571" max="13571" width="13.28515625" style="19" bestFit="1" customWidth="1"/>
    <col min="13572" max="13572" width="15" style="19" bestFit="1" customWidth="1"/>
    <col min="13573" max="13813" width="12.140625" style="19"/>
    <col min="13814" max="13814" width="6.85546875" style="19" customWidth="1"/>
    <col min="13815" max="13815" width="5" style="19" customWidth="1"/>
    <col min="13816" max="13816" width="6" style="19" customWidth="1"/>
    <col min="13817" max="13817" width="4.28515625" style="19" customWidth="1"/>
    <col min="13818" max="13818" width="6" style="19" customWidth="1"/>
    <col min="13819" max="13819" width="4.28515625" style="19" customWidth="1"/>
    <col min="13820" max="13820" width="6" style="19" customWidth="1"/>
    <col min="13821" max="13821" width="38.140625" style="19" customWidth="1"/>
    <col min="13822" max="13822" width="6.85546875" style="19" customWidth="1"/>
    <col min="13823" max="13823" width="22.140625" style="19" bestFit="1" customWidth="1"/>
    <col min="13824" max="13824" width="4.28515625" style="19" customWidth="1"/>
    <col min="13825" max="13825" width="22.140625" style="19" bestFit="1" customWidth="1"/>
    <col min="13826" max="13826" width="12.140625" style="19"/>
    <col min="13827" max="13827" width="13.28515625" style="19" bestFit="1" customWidth="1"/>
    <col min="13828" max="13828" width="15" style="19" bestFit="1" customWidth="1"/>
    <col min="13829" max="14069" width="12.140625" style="19"/>
    <col min="14070" max="14070" width="6.85546875" style="19" customWidth="1"/>
    <col min="14071" max="14071" width="5" style="19" customWidth="1"/>
    <col min="14072" max="14072" width="6" style="19" customWidth="1"/>
    <col min="14073" max="14073" width="4.28515625" style="19" customWidth="1"/>
    <col min="14074" max="14074" width="6" style="19" customWidth="1"/>
    <col min="14075" max="14075" width="4.28515625" style="19" customWidth="1"/>
    <col min="14076" max="14076" width="6" style="19" customWidth="1"/>
    <col min="14077" max="14077" width="38.140625" style="19" customWidth="1"/>
    <col min="14078" max="14078" width="6.85546875" style="19" customWidth="1"/>
    <col min="14079" max="14079" width="22.140625" style="19" bestFit="1" customWidth="1"/>
    <col min="14080" max="14080" width="4.28515625" style="19" customWidth="1"/>
    <col min="14081" max="14081" width="22.140625" style="19" bestFit="1" customWidth="1"/>
    <col min="14082" max="14082" width="12.140625" style="19"/>
    <col min="14083" max="14083" width="13.28515625" style="19" bestFit="1" customWidth="1"/>
    <col min="14084" max="14084" width="15" style="19" bestFit="1" customWidth="1"/>
    <col min="14085" max="14325" width="12.140625" style="19"/>
    <col min="14326" max="14326" width="6.85546875" style="19" customWidth="1"/>
    <col min="14327" max="14327" width="5" style="19" customWidth="1"/>
    <col min="14328" max="14328" width="6" style="19" customWidth="1"/>
    <col min="14329" max="14329" width="4.28515625" style="19" customWidth="1"/>
    <col min="14330" max="14330" width="6" style="19" customWidth="1"/>
    <col min="14331" max="14331" width="4.28515625" style="19" customWidth="1"/>
    <col min="14332" max="14332" width="6" style="19" customWidth="1"/>
    <col min="14333" max="14333" width="38.140625" style="19" customWidth="1"/>
    <col min="14334" max="14334" width="6.85546875" style="19" customWidth="1"/>
    <col min="14335" max="14335" width="22.140625" style="19" bestFit="1" customWidth="1"/>
    <col min="14336" max="14336" width="4.28515625" style="19" customWidth="1"/>
    <col min="14337" max="14337" width="22.140625" style="19" bestFit="1" customWidth="1"/>
    <col min="14338" max="14338" width="12.140625" style="19"/>
    <col min="14339" max="14339" width="13.28515625" style="19" bestFit="1" customWidth="1"/>
    <col min="14340" max="14340" width="15" style="19" bestFit="1" customWidth="1"/>
    <col min="14341" max="14581" width="12.140625" style="19"/>
    <col min="14582" max="14582" width="6.85546875" style="19" customWidth="1"/>
    <col min="14583" max="14583" width="5" style="19" customWidth="1"/>
    <col min="14584" max="14584" width="6" style="19" customWidth="1"/>
    <col min="14585" max="14585" width="4.28515625" style="19" customWidth="1"/>
    <col min="14586" max="14586" width="6" style="19" customWidth="1"/>
    <col min="14587" max="14587" width="4.28515625" style="19" customWidth="1"/>
    <col min="14588" max="14588" width="6" style="19" customWidth="1"/>
    <col min="14589" max="14589" width="38.140625" style="19" customWidth="1"/>
    <col min="14590" max="14590" width="6.85546875" style="19" customWidth="1"/>
    <col min="14591" max="14591" width="22.140625" style="19" bestFit="1" customWidth="1"/>
    <col min="14592" max="14592" width="4.28515625" style="19" customWidth="1"/>
    <col min="14593" max="14593" width="22.140625" style="19" bestFit="1" customWidth="1"/>
    <col min="14594" max="14594" width="12.140625" style="19"/>
    <col min="14595" max="14595" width="13.28515625" style="19" bestFit="1" customWidth="1"/>
    <col min="14596" max="14596" width="15" style="19" bestFit="1" customWidth="1"/>
    <col min="14597" max="14837" width="12.140625" style="19"/>
    <col min="14838" max="14838" width="6.85546875" style="19" customWidth="1"/>
    <col min="14839" max="14839" width="5" style="19" customWidth="1"/>
    <col min="14840" max="14840" width="6" style="19" customWidth="1"/>
    <col min="14841" max="14841" width="4.28515625" style="19" customWidth="1"/>
    <col min="14842" max="14842" width="6" style="19" customWidth="1"/>
    <col min="14843" max="14843" width="4.28515625" style="19" customWidth="1"/>
    <col min="14844" max="14844" width="6" style="19" customWidth="1"/>
    <col min="14845" max="14845" width="38.140625" style="19" customWidth="1"/>
    <col min="14846" max="14846" width="6.85546875" style="19" customWidth="1"/>
    <col min="14847" max="14847" width="22.140625" style="19" bestFit="1" customWidth="1"/>
    <col min="14848" max="14848" width="4.28515625" style="19" customWidth="1"/>
    <col min="14849" max="14849" width="22.140625" style="19" bestFit="1" customWidth="1"/>
    <col min="14850" max="14850" width="12.140625" style="19"/>
    <col min="14851" max="14851" width="13.28515625" style="19" bestFit="1" customWidth="1"/>
    <col min="14852" max="14852" width="15" style="19" bestFit="1" customWidth="1"/>
    <col min="14853" max="15093" width="12.140625" style="19"/>
    <col min="15094" max="15094" width="6.85546875" style="19" customWidth="1"/>
    <col min="15095" max="15095" width="5" style="19" customWidth="1"/>
    <col min="15096" max="15096" width="6" style="19" customWidth="1"/>
    <col min="15097" max="15097" width="4.28515625" style="19" customWidth="1"/>
    <col min="15098" max="15098" width="6" style="19" customWidth="1"/>
    <col min="15099" max="15099" width="4.28515625" style="19" customWidth="1"/>
    <col min="15100" max="15100" width="6" style="19" customWidth="1"/>
    <col min="15101" max="15101" width="38.140625" style="19" customWidth="1"/>
    <col min="15102" max="15102" width="6.85546875" style="19" customWidth="1"/>
    <col min="15103" max="15103" width="22.140625" style="19" bestFit="1" customWidth="1"/>
    <col min="15104" max="15104" width="4.28515625" style="19" customWidth="1"/>
    <col min="15105" max="15105" width="22.140625" style="19" bestFit="1" customWidth="1"/>
    <col min="15106" max="15106" width="12.140625" style="19"/>
    <col min="15107" max="15107" width="13.28515625" style="19" bestFit="1" customWidth="1"/>
    <col min="15108" max="15108" width="15" style="19" bestFit="1" customWidth="1"/>
    <col min="15109" max="15349" width="12.140625" style="19"/>
    <col min="15350" max="15350" width="6.85546875" style="19" customWidth="1"/>
    <col min="15351" max="15351" width="5" style="19" customWidth="1"/>
    <col min="15352" max="15352" width="6" style="19" customWidth="1"/>
    <col min="15353" max="15353" width="4.28515625" style="19" customWidth="1"/>
    <col min="15354" max="15354" width="6" style="19" customWidth="1"/>
    <col min="15355" max="15355" width="4.28515625" style="19" customWidth="1"/>
    <col min="15356" max="15356" width="6" style="19" customWidth="1"/>
    <col min="15357" max="15357" width="38.140625" style="19" customWidth="1"/>
    <col min="15358" max="15358" width="6.85546875" style="19" customWidth="1"/>
    <col min="15359" max="15359" width="22.140625" style="19" bestFit="1" customWidth="1"/>
    <col min="15360" max="15360" width="4.28515625" style="19" customWidth="1"/>
    <col min="15361" max="15361" width="22.140625" style="19" bestFit="1" customWidth="1"/>
    <col min="15362" max="15362" width="12.140625" style="19"/>
    <col min="15363" max="15363" width="13.28515625" style="19" bestFit="1" customWidth="1"/>
    <col min="15364" max="15364" width="15" style="19" bestFit="1" customWidth="1"/>
    <col min="15365" max="15605" width="12.140625" style="19"/>
    <col min="15606" max="15606" width="6.85546875" style="19" customWidth="1"/>
    <col min="15607" max="15607" width="5" style="19" customWidth="1"/>
    <col min="15608" max="15608" width="6" style="19" customWidth="1"/>
    <col min="15609" max="15609" width="4.28515625" style="19" customWidth="1"/>
    <col min="15610" max="15610" width="6" style="19" customWidth="1"/>
    <col min="15611" max="15611" width="4.28515625" style="19" customWidth="1"/>
    <col min="15612" max="15612" width="6" style="19" customWidth="1"/>
    <col min="15613" max="15613" width="38.140625" style="19" customWidth="1"/>
    <col min="15614" max="15614" width="6.85546875" style="19" customWidth="1"/>
    <col min="15615" max="15615" width="22.140625" style="19" bestFit="1" customWidth="1"/>
    <col min="15616" max="15616" width="4.28515625" style="19" customWidth="1"/>
    <col min="15617" max="15617" width="22.140625" style="19" bestFit="1" customWidth="1"/>
    <col min="15618" max="15618" width="12.140625" style="19"/>
    <col min="15619" max="15619" width="13.28515625" style="19" bestFit="1" customWidth="1"/>
    <col min="15620" max="15620" width="15" style="19" bestFit="1" customWidth="1"/>
    <col min="15621" max="15861" width="12.140625" style="19"/>
    <col min="15862" max="15862" width="6.85546875" style="19" customWidth="1"/>
    <col min="15863" max="15863" width="5" style="19" customWidth="1"/>
    <col min="15864" max="15864" width="6" style="19" customWidth="1"/>
    <col min="15865" max="15865" width="4.28515625" style="19" customWidth="1"/>
    <col min="15866" max="15866" width="6" style="19" customWidth="1"/>
    <col min="15867" max="15867" width="4.28515625" style="19" customWidth="1"/>
    <col min="15868" max="15868" width="6" style="19" customWidth="1"/>
    <col min="15869" max="15869" width="38.140625" style="19" customWidth="1"/>
    <col min="15870" max="15870" width="6.85546875" style="19" customWidth="1"/>
    <col min="15871" max="15871" width="22.140625" style="19" bestFit="1" customWidth="1"/>
    <col min="15872" max="15872" width="4.28515625" style="19" customWidth="1"/>
    <col min="15873" max="15873" width="22.140625" style="19" bestFit="1" customWidth="1"/>
    <col min="15874" max="15874" width="12.140625" style="19"/>
    <col min="15875" max="15875" width="13.28515625" style="19" bestFit="1" customWidth="1"/>
    <col min="15876" max="15876" width="15" style="19" bestFit="1" customWidth="1"/>
    <col min="15877" max="16117" width="12.140625" style="19"/>
    <col min="16118" max="16118" width="6.85546875" style="19" customWidth="1"/>
    <col min="16119" max="16119" width="5" style="19" customWidth="1"/>
    <col min="16120" max="16120" width="6" style="19" customWidth="1"/>
    <col min="16121" max="16121" width="4.28515625" style="19" customWidth="1"/>
    <col min="16122" max="16122" width="6" style="19" customWidth="1"/>
    <col min="16123" max="16123" width="4.28515625" style="19" customWidth="1"/>
    <col min="16124" max="16124" width="6" style="19" customWidth="1"/>
    <col min="16125" max="16125" width="38.140625" style="19" customWidth="1"/>
    <col min="16126" max="16126" width="6.85546875" style="19" customWidth="1"/>
    <col min="16127" max="16127" width="22.140625" style="19" bestFit="1" customWidth="1"/>
    <col min="16128" max="16128" width="4.28515625" style="19" customWidth="1"/>
    <col min="16129" max="16129" width="22.140625" style="19" bestFit="1" customWidth="1"/>
    <col min="16130" max="16130" width="12.140625" style="19"/>
    <col min="16131" max="16131" width="13.28515625" style="19" bestFit="1" customWidth="1"/>
    <col min="16132" max="16132" width="15" style="19" bestFit="1" customWidth="1"/>
    <col min="16133" max="16384" width="12.140625" style="19"/>
  </cols>
  <sheetData>
    <row r="1" spans="1:4" x14ac:dyDescent="0.2">
      <c r="A1" s="22"/>
      <c r="B1" s="23"/>
      <c r="C1" s="22"/>
      <c r="D1" s="22"/>
    </row>
    <row r="2" spans="1:4" x14ac:dyDescent="0.2">
      <c r="A2" s="22"/>
      <c r="B2" s="23"/>
      <c r="C2" s="22"/>
      <c r="D2" s="22"/>
    </row>
    <row r="3" spans="1:4" ht="16.2" thickBot="1" x14ac:dyDescent="0.25">
      <c r="A3" s="22"/>
      <c r="B3" s="193" t="s">
        <v>208</v>
      </c>
      <c r="C3" s="195"/>
      <c r="D3" s="195"/>
    </row>
    <row r="4" spans="1:4" ht="12.6" thickBot="1" x14ac:dyDescent="0.25">
      <c r="A4" s="22"/>
      <c r="B4" s="463" t="s">
        <v>165</v>
      </c>
      <c r="C4" s="463"/>
      <c r="D4" s="463"/>
    </row>
    <row r="5" spans="1:4" x14ac:dyDescent="0.2">
      <c r="A5" s="22"/>
      <c r="B5" s="470"/>
      <c r="C5" s="25" t="s">
        <v>166</v>
      </c>
      <c r="D5" s="25" t="s">
        <v>63</v>
      </c>
    </row>
    <row r="6" spans="1:4" ht="10.8" thickBot="1" x14ac:dyDescent="0.25">
      <c r="A6" s="22"/>
      <c r="B6" s="471"/>
      <c r="C6" s="47" t="s">
        <v>43</v>
      </c>
      <c r="D6" s="47" t="s">
        <v>43</v>
      </c>
    </row>
    <row r="7" spans="1:4" x14ac:dyDescent="0.2">
      <c r="A7" s="22"/>
      <c r="B7" s="38" t="s">
        <v>95</v>
      </c>
      <c r="C7" s="34"/>
      <c r="D7" s="34"/>
    </row>
    <row r="8" spans="1:4" x14ac:dyDescent="0.2">
      <c r="A8" s="22"/>
      <c r="B8" s="40" t="s">
        <v>96</v>
      </c>
      <c r="C8" s="94"/>
      <c r="D8" s="94"/>
    </row>
    <row r="9" spans="1:4" x14ac:dyDescent="0.2">
      <c r="A9" s="22"/>
      <c r="B9" s="40" t="s">
        <v>97</v>
      </c>
      <c r="C9" s="95"/>
      <c r="D9" s="95"/>
    </row>
    <row r="10" spans="1:4" x14ac:dyDescent="0.2">
      <c r="A10" s="22"/>
      <c r="B10" s="40" t="s">
        <v>98</v>
      </c>
      <c r="C10" s="94"/>
      <c r="D10" s="94"/>
    </row>
    <row r="11" spans="1:4" x14ac:dyDescent="0.2">
      <c r="A11" s="22"/>
      <c r="B11" s="40" t="s">
        <v>99</v>
      </c>
      <c r="C11" s="95"/>
      <c r="D11" s="95"/>
    </row>
    <row r="12" spans="1:4" x14ac:dyDescent="0.2">
      <c r="A12" s="22"/>
      <c r="B12" s="40" t="s">
        <v>100</v>
      </c>
      <c r="C12" s="35"/>
      <c r="D12" s="35"/>
    </row>
    <row r="13" spans="1:4" x14ac:dyDescent="0.2">
      <c r="A13" s="22"/>
      <c r="B13" s="93" t="s">
        <v>101</v>
      </c>
      <c r="C13" s="96"/>
      <c r="D13" s="96"/>
    </row>
    <row r="14" spans="1:4" x14ac:dyDescent="0.2">
      <c r="A14" s="22"/>
      <c r="B14" s="93" t="s">
        <v>102</v>
      </c>
      <c r="C14" s="96"/>
      <c r="D14" s="96"/>
    </row>
    <row r="15" spans="1:4" x14ac:dyDescent="0.2">
      <c r="A15" s="22"/>
      <c r="B15" s="40" t="s">
        <v>53</v>
      </c>
      <c r="C15" s="100">
        <f>SUM(C13:C14)</f>
        <v>0</v>
      </c>
      <c r="D15" s="100">
        <f>SUM(D13:D14)</f>
        <v>0</v>
      </c>
    </row>
    <row r="16" spans="1:4" x14ac:dyDescent="0.2">
      <c r="A16" s="22"/>
      <c r="B16" s="40" t="s">
        <v>117</v>
      </c>
      <c r="C16" s="100">
        <f>+C8+C9+C10+C11+C15</f>
        <v>0</v>
      </c>
      <c r="D16" s="100">
        <f>+D8+D9+D10+D11+D15</f>
        <v>0</v>
      </c>
    </row>
    <row r="17" spans="1:4" x14ac:dyDescent="0.2">
      <c r="A17" s="22"/>
      <c r="B17" s="40" t="s">
        <v>118</v>
      </c>
      <c r="C17" s="147"/>
      <c r="D17" s="147"/>
    </row>
    <row r="18" spans="1:4" x14ac:dyDescent="0.2">
      <c r="A18" s="22"/>
      <c r="B18" s="40" t="s">
        <v>103</v>
      </c>
      <c r="C18" s="95"/>
      <c r="D18" s="95"/>
    </row>
    <row r="19" spans="1:4" x14ac:dyDescent="0.2">
      <c r="A19" s="22"/>
      <c r="B19" s="40" t="s">
        <v>104</v>
      </c>
      <c r="C19" s="94"/>
      <c r="D19" s="94"/>
    </row>
    <row r="20" spans="1:4" x14ac:dyDescent="0.2">
      <c r="A20" s="22"/>
      <c r="B20" s="40" t="s">
        <v>105</v>
      </c>
      <c r="C20" s="94"/>
      <c r="D20" s="94"/>
    </row>
    <row r="21" spans="1:4" x14ac:dyDescent="0.2">
      <c r="A21" s="22"/>
      <c r="B21" s="40" t="s">
        <v>106</v>
      </c>
      <c r="C21" s="36"/>
      <c r="D21" s="36"/>
    </row>
    <row r="22" spans="1:4" x14ac:dyDescent="0.2">
      <c r="A22" s="22"/>
      <c r="B22" s="93" t="s">
        <v>107</v>
      </c>
      <c r="C22" s="96"/>
      <c r="D22" s="96"/>
    </row>
    <row r="23" spans="1:4" x14ac:dyDescent="0.2">
      <c r="A23" s="22"/>
      <c r="B23" s="93" t="s">
        <v>108</v>
      </c>
      <c r="C23" s="96"/>
      <c r="D23" s="96"/>
    </row>
    <row r="24" spans="1:4" x14ac:dyDescent="0.2">
      <c r="A24" s="22"/>
      <c r="B24" s="93" t="s">
        <v>109</v>
      </c>
      <c r="C24" s="96"/>
      <c r="D24" s="96"/>
    </row>
    <row r="25" spans="1:4" x14ac:dyDescent="0.2">
      <c r="A25" s="22"/>
      <c r="B25" s="93" t="s">
        <v>110</v>
      </c>
      <c r="C25" s="96"/>
      <c r="D25" s="96"/>
    </row>
    <row r="26" spans="1:4" x14ac:dyDescent="0.2">
      <c r="A26" s="22"/>
      <c r="B26" s="93" t="s">
        <v>111</v>
      </c>
      <c r="C26" s="96"/>
      <c r="D26" s="96"/>
    </row>
    <row r="27" spans="1:4" x14ac:dyDescent="0.2">
      <c r="A27" s="22"/>
      <c r="B27" s="40" t="s">
        <v>54</v>
      </c>
      <c r="C27" s="100">
        <f>SUM(C22:C26)</f>
        <v>0</v>
      </c>
      <c r="D27" s="100">
        <f>SUM(D22:D26)</f>
        <v>0</v>
      </c>
    </row>
    <row r="28" spans="1:4" x14ac:dyDescent="0.2">
      <c r="A28" s="22"/>
      <c r="B28" s="40" t="s">
        <v>112</v>
      </c>
      <c r="C28" s="36"/>
      <c r="D28" s="36"/>
    </row>
    <row r="29" spans="1:4" x14ac:dyDescent="0.2">
      <c r="A29" s="22"/>
      <c r="B29" s="93" t="s">
        <v>113</v>
      </c>
      <c r="C29" s="98"/>
      <c r="D29" s="98"/>
    </row>
    <row r="30" spans="1:4" x14ac:dyDescent="0.2">
      <c r="A30" s="22"/>
      <c r="B30" s="93" t="s">
        <v>114</v>
      </c>
      <c r="C30" s="98"/>
      <c r="D30" s="98"/>
    </row>
    <row r="31" spans="1:4" x14ac:dyDescent="0.2">
      <c r="A31" s="22"/>
      <c r="B31" s="93" t="s">
        <v>115</v>
      </c>
      <c r="C31" s="98"/>
      <c r="D31" s="98"/>
    </row>
    <row r="32" spans="1:4" x14ac:dyDescent="0.2">
      <c r="A32" s="22"/>
      <c r="B32" s="93" t="s">
        <v>116</v>
      </c>
      <c r="C32" s="98"/>
      <c r="D32" s="98"/>
    </row>
    <row r="33" spans="1:4" x14ac:dyDescent="0.2">
      <c r="A33" s="22"/>
      <c r="B33" s="40" t="s">
        <v>55</v>
      </c>
      <c r="C33" s="100">
        <f>SUM(C29:C32)</f>
        <v>0</v>
      </c>
      <c r="D33" s="100">
        <f>SUM(D29:D32)</f>
        <v>0</v>
      </c>
    </row>
    <row r="34" spans="1:4" x14ac:dyDescent="0.2">
      <c r="A34" s="22"/>
      <c r="B34" s="40" t="s">
        <v>119</v>
      </c>
      <c r="C34" s="95"/>
      <c r="D34" s="95"/>
    </row>
    <row r="35" spans="1:4" x14ac:dyDescent="0.2">
      <c r="A35" s="22"/>
      <c r="B35" s="40" t="s">
        <v>120</v>
      </c>
      <c r="C35" s="95"/>
      <c r="D35" s="95"/>
    </row>
    <row r="36" spans="1:4" x14ac:dyDescent="0.2">
      <c r="A36" s="22"/>
      <c r="B36" s="40" t="s">
        <v>121</v>
      </c>
      <c r="C36" s="95"/>
      <c r="D36" s="95"/>
    </row>
    <row r="37" spans="1:4" x14ac:dyDescent="0.2">
      <c r="A37" s="22"/>
      <c r="B37" s="40" t="s">
        <v>183</v>
      </c>
      <c r="C37" s="95"/>
      <c r="D37" s="95"/>
    </row>
    <row r="38" spans="1:4" x14ac:dyDescent="0.2">
      <c r="A38" s="22"/>
      <c r="B38" s="40" t="s">
        <v>122</v>
      </c>
      <c r="C38" s="100">
        <f>+C18+C19+C20+C27+C33+C34+C35+C36+C37</f>
        <v>0</v>
      </c>
      <c r="D38" s="100">
        <f>+D18+D19+D20+D27+D33+D34+D35+D36+D37</f>
        <v>0</v>
      </c>
    </row>
    <row r="39" spans="1:4" x14ac:dyDescent="0.2">
      <c r="A39" s="22"/>
      <c r="B39" s="41" t="s">
        <v>56</v>
      </c>
      <c r="C39" s="101">
        <f>+C16-C38</f>
        <v>0</v>
      </c>
      <c r="D39" s="101">
        <f>+D16-D38</f>
        <v>0</v>
      </c>
    </row>
    <row r="40" spans="1:4" x14ac:dyDescent="0.2">
      <c r="A40" s="22"/>
      <c r="B40" s="40" t="s">
        <v>140</v>
      </c>
      <c r="C40" s="36"/>
      <c r="D40" s="36"/>
    </row>
    <row r="41" spans="1:4" x14ac:dyDescent="0.2">
      <c r="A41" s="22"/>
      <c r="B41" s="40" t="s">
        <v>123</v>
      </c>
      <c r="C41" s="36"/>
      <c r="D41" s="36"/>
    </row>
    <row r="42" spans="1:4" x14ac:dyDescent="0.2">
      <c r="A42" s="22"/>
      <c r="B42" s="93" t="s">
        <v>124</v>
      </c>
      <c r="C42" s="96"/>
      <c r="D42" s="96"/>
    </row>
    <row r="43" spans="1:4" x14ac:dyDescent="0.2">
      <c r="A43" s="22"/>
      <c r="B43" s="93" t="s">
        <v>125</v>
      </c>
      <c r="C43" s="96"/>
      <c r="D43" s="96"/>
    </row>
    <row r="44" spans="1:4" x14ac:dyDescent="0.2">
      <c r="A44" s="22"/>
      <c r="B44" s="93" t="s">
        <v>126</v>
      </c>
      <c r="C44" s="96"/>
      <c r="D44" s="96"/>
    </row>
    <row r="45" spans="1:4" x14ac:dyDescent="0.2">
      <c r="A45" s="22"/>
      <c r="B45" s="40" t="s">
        <v>57</v>
      </c>
      <c r="C45" s="100">
        <f>SUM(C42:C44)</f>
        <v>0</v>
      </c>
      <c r="D45" s="100">
        <f>SUM(D42:D44)</f>
        <v>0</v>
      </c>
    </row>
    <row r="46" spans="1:4" x14ac:dyDescent="0.2">
      <c r="A46" s="22"/>
      <c r="B46" s="40" t="s">
        <v>127</v>
      </c>
      <c r="C46" s="36"/>
      <c r="D46" s="36"/>
    </row>
    <row r="47" spans="1:4" x14ac:dyDescent="0.2">
      <c r="A47" s="22"/>
      <c r="B47" s="39" t="s">
        <v>128</v>
      </c>
      <c r="C47" s="36"/>
      <c r="D47" s="36"/>
    </row>
    <row r="48" spans="1:4" x14ac:dyDescent="0.2">
      <c r="A48" s="22"/>
      <c r="B48" s="93" t="s">
        <v>129</v>
      </c>
      <c r="C48" s="96"/>
      <c r="D48" s="96"/>
    </row>
    <row r="49" spans="1:4" x14ac:dyDescent="0.2">
      <c r="A49" s="22"/>
      <c r="B49" s="93" t="s">
        <v>130</v>
      </c>
      <c r="C49" s="96"/>
      <c r="D49" s="96"/>
    </row>
    <row r="50" spans="1:4" x14ac:dyDescent="0.2">
      <c r="A50" s="22"/>
      <c r="B50" s="93" t="s">
        <v>131</v>
      </c>
      <c r="C50" s="96"/>
      <c r="D50" s="96"/>
    </row>
    <row r="51" spans="1:4" x14ac:dyDescent="0.2">
      <c r="A51" s="22"/>
      <c r="B51" s="93" t="s">
        <v>132</v>
      </c>
      <c r="C51" s="96"/>
      <c r="D51" s="96"/>
    </row>
    <row r="52" spans="1:4" x14ac:dyDescent="0.2">
      <c r="A52" s="22"/>
      <c r="B52" s="39" t="s">
        <v>133</v>
      </c>
      <c r="C52" s="99"/>
      <c r="D52" s="99"/>
    </row>
    <row r="53" spans="1:4" x14ac:dyDescent="0.2">
      <c r="A53" s="22"/>
      <c r="B53" s="39" t="s">
        <v>134</v>
      </c>
      <c r="C53" s="99"/>
      <c r="D53" s="99"/>
    </row>
    <row r="54" spans="1:4" x14ac:dyDescent="0.2">
      <c r="A54" s="22"/>
      <c r="B54" s="39" t="s">
        <v>135</v>
      </c>
      <c r="C54" s="37"/>
      <c r="D54" s="37"/>
    </row>
    <row r="55" spans="1:4" x14ac:dyDescent="0.2">
      <c r="A55" s="22"/>
      <c r="B55" s="93" t="s">
        <v>136</v>
      </c>
      <c r="C55" s="98"/>
      <c r="D55" s="98"/>
    </row>
    <row r="56" spans="1:4" x14ac:dyDescent="0.2">
      <c r="A56" s="22"/>
      <c r="B56" s="93" t="s">
        <v>137</v>
      </c>
      <c r="C56" s="98"/>
      <c r="D56" s="98"/>
    </row>
    <row r="57" spans="1:4" x14ac:dyDescent="0.2">
      <c r="A57" s="22"/>
      <c r="B57" s="93" t="s">
        <v>138</v>
      </c>
      <c r="C57" s="98"/>
      <c r="D57" s="98"/>
    </row>
    <row r="58" spans="1:4" x14ac:dyDescent="0.2">
      <c r="A58" s="22"/>
      <c r="B58" s="93" t="s">
        <v>139</v>
      </c>
      <c r="C58" s="96"/>
      <c r="D58" s="96"/>
    </row>
    <row r="59" spans="1:4" x14ac:dyDescent="0.2">
      <c r="A59" s="22"/>
      <c r="B59" s="40" t="s">
        <v>58</v>
      </c>
      <c r="C59" s="100">
        <f>SUM(C48:C58)</f>
        <v>0</v>
      </c>
      <c r="D59" s="100">
        <f>SUM(D48:D58)</f>
        <v>0</v>
      </c>
    </row>
    <row r="60" spans="1:4" x14ac:dyDescent="0.2">
      <c r="A60" s="22"/>
      <c r="B60" s="40" t="s">
        <v>141</v>
      </c>
      <c r="C60" s="36"/>
      <c r="D60" s="36"/>
    </row>
    <row r="61" spans="1:4" x14ac:dyDescent="0.2">
      <c r="A61" s="22"/>
      <c r="B61" s="39" t="s">
        <v>142</v>
      </c>
      <c r="C61" s="97"/>
      <c r="D61" s="97"/>
    </row>
    <row r="62" spans="1:4" x14ac:dyDescent="0.2">
      <c r="A62" s="22"/>
      <c r="B62" s="39" t="s">
        <v>143</v>
      </c>
      <c r="C62" s="97"/>
      <c r="D62" s="97"/>
    </row>
    <row r="63" spans="1:4" x14ac:dyDescent="0.2">
      <c r="A63" s="22"/>
      <c r="B63" s="39" t="s">
        <v>144</v>
      </c>
      <c r="C63" s="97"/>
      <c r="D63" s="97"/>
    </row>
    <row r="64" spans="1:4" x14ac:dyDescent="0.2">
      <c r="A64" s="22"/>
      <c r="B64" s="39" t="s">
        <v>145</v>
      </c>
      <c r="C64" s="97"/>
      <c r="D64" s="97"/>
    </row>
    <row r="65" spans="1:4" x14ac:dyDescent="0.2">
      <c r="A65" s="22"/>
      <c r="B65" s="40" t="s">
        <v>59</v>
      </c>
      <c r="C65" s="100">
        <f>SUM(C61:C64)</f>
        <v>0</v>
      </c>
      <c r="D65" s="100">
        <f>SUM(D61:D64)</f>
        <v>0</v>
      </c>
    </row>
    <row r="66" spans="1:4" x14ac:dyDescent="0.2">
      <c r="A66" s="22"/>
      <c r="B66" s="42" t="s">
        <v>146</v>
      </c>
      <c r="C66" s="101">
        <f>+C45+C59-C65</f>
        <v>0</v>
      </c>
      <c r="D66" s="101">
        <f>+D45+D59-D65</f>
        <v>0</v>
      </c>
    </row>
    <row r="67" spans="1:4" x14ac:dyDescent="0.2">
      <c r="A67" s="22"/>
      <c r="B67" s="42" t="s">
        <v>147</v>
      </c>
      <c r="C67" s="36"/>
      <c r="D67" s="36"/>
    </row>
    <row r="68" spans="1:4" x14ac:dyDescent="0.2">
      <c r="A68" s="22"/>
      <c r="B68" s="40" t="s">
        <v>148</v>
      </c>
      <c r="C68" s="36"/>
      <c r="D68" s="36"/>
    </row>
    <row r="69" spans="1:4" x14ac:dyDescent="0.2">
      <c r="A69" s="22"/>
      <c r="B69" s="39" t="s">
        <v>149</v>
      </c>
      <c r="C69" s="97"/>
      <c r="D69" s="97"/>
    </row>
    <row r="70" spans="1:4" x14ac:dyDescent="0.2">
      <c r="A70" s="22"/>
      <c r="B70" s="39" t="s">
        <v>150</v>
      </c>
      <c r="C70" s="99"/>
      <c r="D70" s="99"/>
    </row>
    <row r="71" spans="1:4" x14ac:dyDescent="0.2">
      <c r="A71" s="22"/>
      <c r="B71" s="39" t="s">
        <v>151</v>
      </c>
      <c r="C71" s="99"/>
      <c r="D71" s="99"/>
    </row>
    <row r="72" spans="1:4" x14ac:dyDescent="0.2">
      <c r="A72" s="22"/>
      <c r="B72" s="43" t="s">
        <v>60</v>
      </c>
      <c r="C72" s="100">
        <f>SUM(C69:C71)</f>
        <v>0</v>
      </c>
      <c r="D72" s="100">
        <f>SUM(D69:D71)</f>
        <v>0</v>
      </c>
    </row>
    <row r="73" spans="1:4" x14ac:dyDescent="0.2">
      <c r="A73" s="22"/>
      <c r="B73" s="40" t="s">
        <v>152</v>
      </c>
      <c r="C73" s="35"/>
      <c r="D73" s="35"/>
    </row>
    <row r="74" spans="1:4" x14ac:dyDescent="0.2">
      <c r="A74" s="22"/>
      <c r="B74" s="39" t="s">
        <v>149</v>
      </c>
      <c r="C74" s="97"/>
      <c r="D74" s="97"/>
    </row>
    <row r="75" spans="1:4" x14ac:dyDescent="0.2">
      <c r="A75" s="22"/>
      <c r="B75" s="39" t="s">
        <v>150</v>
      </c>
      <c r="C75" s="99"/>
      <c r="D75" s="99"/>
    </row>
    <row r="76" spans="1:4" x14ac:dyDescent="0.2">
      <c r="A76" s="22"/>
      <c r="B76" s="39" t="s">
        <v>151</v>
      </c>
      <c r="C76" s="99"/>
      <c r="D76" s="99"/>
    </row>
    <row r="77" spans="1:4" x14ac:dyDescent="0.2">
      <c r="A77" s="22"/>
      <c r="B77" s="43" t="s">
        <v>61</v>
      </c>
      <c r="C77" s="100">
        <f>SUM(C74:C76)</f>
        <v>0</v>
      </c>
      <c r="D77" s="100">
        <f>SUM(D74:D76)</f>
        <v>0</v>
      </c>
    </row>
    <row r="78" spans="1:4" x14ac:dyDescent="0.2">
      <c r="A78" s="22"/>
      <c r="B78" s="42" t="s">
        <v>153</v>
      </c>
      <c r="C78" s="101">
        <f>C72-C77</f>
        <v>0</v>
      </c>
      <c r="D78" s="101">
        <f>D72-D77</f>
        <v>0</v>
      </c>
    </row>
    <row r="79" spans="1:4" ht="13.8" x14ac:dyDescent="0.2">
      <c r="B79" s="44" t="s">
        <v>62</v>
      </c>
      <c r="C79" s="102">
        <f>+C39+C66+C78</f>
        <v>0</v>
      </c>
      <c r="D79" s="102">
        <f>+D39+D66+D78</f>
        <v>0</v>
      </c>
    </row>
    <row r="80" spans="1:4" x14ac:dyDescent="0.2">
      <c r="B80" s="40" t="s">
        <v>154</v>
      </c>
      <c r="C80" s="94"/>
      <c r="D80" s="94"/>
    </row>
    <row r="81" spans="1:4" ht="14.4" thickBot="1" x14ac:dyDescent="0.25">
      <c r="A81" s="22"/>
      <c r="B81" s="45" t="s">
        <v>155</v>
      </c>
      <c r="C81" s="103">
        <f>+C79-C80</f>
        <v>0</v>
      </c>
      <c r="D81" s="103">
        <f>+D79-D80</f>
        <v>0</v>
      </c>
    </row>
    <row r="82" spans="1:4" ht="35.25" customHeight="1" x14ac:dyDescent="0.2">
      <c r="A82" s="22"/>
      <c r="B82" s="472" t="s">
        <v>184</v>
      </c>
      <c r="C82" s="472"/>
      <c r="D82" s="146"/>
    </row>
    <row r="83" spans="1:4" x14ac:dyDescent="0.2">
      <c r="A83" s="22"/>
      <c r="B83" s="148"/>
      <c r="C83" s="149"/>
      <c r="D83" s="150"/>
    </row>
  </sheetData>
  <sheetProtection algorithmName="SHA-512" hashValue="h/FBiNMVkGRrUwV4HC7BFwCJ4fNJ3zygTs3DkStdxgcndOxgONmQfA3H3Lh7eZEBB8nbEdlXUHZYHnYa4VApKA==" saltValue="hrMXSEmTLtiTk7euUYH57Q==" spinCount="100000" sheet="1" objects="1" scenarios="1"/>
  <mergeCells count="3">
    <mergeCell ref="B4:D4"/>
    <mergeCell ref="B5:B6"/>
    <mergeCell ref="B82:C82"/>
  </mergeCells>
  <conditionalFormatting sqref="D82">
    <cfRule type="containsText" dxfId="66" priority="1" operator="containsText" text="OK predisposto">
      <formula>NOT(ISERROR(SEARCH("OK predisposto",D82)))</formula>
    </cfRule>
    <cfRule type="containsText" dxfId="65" priority="2" operator="containsText" text="Da predisporre">
      <formula>NOT(ISERROR(SEARCH("Da predisporre",D82)))</formula>
    </cfRule>
  </conditionalFormatting>
  <printOptions horizontalCentered="1" verticalCentered="1"/>
  <pageMargins left="0.19685039370078741" right="0.19685039370078741" top="0.19685039370078741" bottom="0.19685039370078741" header="0.51181102362204722" footer="0.59055118110236227"/>
  <pageSetup paperSize="9" scale="75" firstPageNumber="3" orientation="portrait" useFirstPageNumber="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quot;OK predisposto&quot; dopo aver riportato i valori in tabella.">
          <x14:formula1>
            <xm:f>Elenco!$T$6</xm:f>
          </x14:formula1>
          <xm:sqref>D82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E28"/>
  <sheetViews>
    <sheetView showGridLines="0" view="pageBreakPreview" zoomScaleNormal="100" zoomScaleSheetLayoutView="100" workbookViewId="0">
      <selection activeCell="D6" sqref="D6:D7"/>
    </sheetView>
  </sheetViews>
  <sheetFormatPr defaultRowHeight="10.199999999999999" x14ac:dyDescent="0.2"/>
  <cols>
    <col min="2" max="2" width="62.140625" customWidth="1"/>
    <col min="3" max="3" width="14.28515625" customWidth="1"/>
    <col min="4" max="4" width="43.28515625" customWidth="1"/>
    <col min="5" max="5" width="14.28515625" customWidth="1"/>
    <col min="7" max="7" width="12.140625" customWidth="1"/>
    <col min="8" max="8" width="13.28515625" customWidth="1"/>
  </cols>
  <sheetData>
    <row r="2" spans="2:5" ht="18" thickBot="1" x14ac:dyDescent="0.35">
      <c r="B2" s="473" t="s">
        <v>232</v>
      </c>
      <c r="C2" s="473"/>
      <c r="D2" s="473"/>
      <c r="E2" s="473"/>
    </row>
    <row r="3" spans="2:5" ht="43.35" customHeight="1" x14ac:dyDescent="0.2">
      <c r="B3" s="478" t="s">
        <v>32</v>
      </c>
      <c r="C3" s="175" t="s">
        <v>33</v>
      </c>
      <c r="D3" s="480" t="s">
        <v>34</v>
      </c>
      <c r="E3" s="16" t="s">
        <v>33</v>
      </c>
    </row>
    <row r="4" spans="2:5" ht="10.8" thickBot="1" x14ac:dyDescent="0.25">
      <c r="B4" s="479"/>
      <c r="C4" s="176" t="s">
        <v>6</v>
      </c>
      <c r="D4" s="481"/>
      <c r="E4" s="17" t="s">
        <v>6</v>
      </c>
    </row>
    <row r="5" spans="2:5" ht="12" customHeight="1" x14ac:dyDescent="0.2">
      <c r="B5" s="49" t="s">
        <v>35</v>
      </c>
      <c r="C5" s="109">
        <f>'1-Impresa_3'!H12</f>
        <v>0</v>
      </c>
      <c r="D5" s="49" t="s">
        <v>240</v>
      </c>
      <c r="E5" s="107"/>
    </row>
    <row r="6" spans="2:5" ht="12" customHeight="1" x14ac:dyDescent="0.2">
      <c r="B6" s="476" t="s">
        <v>42</v>
      </c>
      <c r="C6" s="477">
        <f>+'1-Impresa_3'!I12</f>
        <v>0</v>
      </c>
      <c r="D6" s="476" t="s">
        <v>36</v>
      </c>
      <c r="E6" s="477" t="str">
        <f>'1-Impresa_3'!K72</f>
        <v/>
      </c>
    </row>
    <row r="7" spans="2:5" ht="12" customHeight="1" x14ac:dyDescent="0.2">
      <c r="B7" s="476"/>
      <c r="C7" s="477"/>
      <c r="D7" s="476"/>
      <c r="E7" s="477"/>
    </row>
    <row r="8" spans="2:5" ht="12" customHeight="1" x14ac:dyDescent="0.2">
      <c r="B8" s="199" t="s">
        <v>241</v>
      </c>
      <c r="C8" s="111"/>
      <c r="D8" s="174" t="s">
        <v>37</v>
      </c>
      <c r="E8" s="111"/>
    </row>
    <row r="9" spans="2:5" ht="12" customHeight="1" x14ac:dyDescent="0.2">
      <c r="B9" s="272"/>
      <c r="C9" s="111"/>
      <c r="D9" s="174" t="s">
        <v>38</v>
      </c>
      <c r="E9" s="111"/>
    </row>
    <row r="10" spans="2:5" ht="12" customHeight="1" x14ac:dyDescent="0.2">
      <c r="B10" s="104"/>
      <c r="C10" s="111"/>
      <c r="D10" s="104" t="s">
        <v>39</v>
      </c>
      <c r="E10" s="111"/>
    </row>
    <row r="11" spans="2:5" ht="12" customHeight="1" thickBot="1" x14ac:dyDescent="0.25">
      <c r="B11" s="105"/>
      <c r="C11" s="106"/>
      <c r="D11" s="105" t="s">
        <v>39</v>
      </c>
      <c r="E11" s="106"/>
    </row>
    <row r="12" spans="2:5" ht="12" customHeight="1" thickBot="1" x14ac:dyDescent="0.25">
      <c r="B12" s="15" t="s">
        <v>40</v>
      </c>
      <c r="C12" s="108">
        <f>SUM(C5:C11)</f>
        <v>0</v>
      </c>
      <c r="D12" s="15" t="s">
        <v>41</v>
      </c>
      <c r="E12" s="108">
        <f>SUM(E5:E11)</f>
        <v>0</v>
      </c>
    </row>
    <row r="13" spans="2:5" ht="30" customHeight="1" thickBot="1" x14ac:dyDescent="0.25">
      <c r="B13" s="474" t="s">
        <v>242</v>
      </c>
      <c r="C13" s="475"/>
      <c r="D13" s="475"/>
      <c r="E13" s="475"/>
    </row>
    <row r="14" spans="2:5" ht="10.8" thickBot="1" x14ac:dyDescent="0.25">
      <c r="B14" s="110" t="str">
        <f>IF(AND(C12&gt;0,E12&gt;0,E5&gt;0,C8&lt;&gt;"",(C12&lt;=E12)),"OK","CHECK")</f>
        <v>CHECK</v>
      </c>
      <c r="C14" s="46"/>
      <c r="D14" s="46"/>
      <c r="E14" s="46"/>
    </row>
    <row r="15" spans="2:5" x14ac:dyDescent="0.2">
      <c r="B15" s="46"/>
      <c r="C15" s="46"/>
      <c r="D15" s="46"/>
      <c r="E15" s="46"/>
    </row>
    <row r="16" spans="2:5" x14ac:dyDescent="0.2">
      <c r="B16" s="46"/>
      <c r="C16" s="46"/>
      <c r="D16" s="46"/>
      <c r="E16" s="46"/>
    </row>
    <row r="17" spans="2:5" x14ac:dyDescent="0.2">
      <c r="B17" s="46"/>
      <c r="C17" s="46"/>
      <c r="D17" s="46"/>
      <c r="E17" s="46"/>
    </row>
    <row r="18" spans="2:5" ht="10.8" thickBot="1" x14ac:dyDescent="0.25">
      <c r="B18" s="46"/>
      <c r="C18" s="46"/>
      <c r="D18" s="46"/>
      <c r="E18" s="46"/>
    </row>
    <row r="19" spans="2:5" ht="90" customHeight="1" x14ac:dyDescent="0.2">
      <c r="B19" s="482" t="s">
        <v>167</v>
      </c>
      <c r="C19" s="483"/>
      <c r="D19" s="483"/>
      <c r="E19" s="484"/>
    </row>
    <row r="20" spans="2:5" x14ac:dyDescent="0.2">
      <c r="B20" s="344"/>
      <c r="C20" s="272"/>
      <c r="D20" s="272"/>
      <c r="E20" s="345"/>
    </row>
    <row r="21" spans="2:5" x14ac:dyDescent="0.2">
      <c r="B21" s="485" t="s">
        <v>274</v>
      </c>
      <c r="C21" s="486"/>
      <c r="D21" s="486"/>
      <c r="E21" s="345"/>
    </row>
    <row r="22" spans="2:5" x14ac:dyDescent="0.2">
      <c r="B22" s="487"/>
      <c r="C22" s="488"/>
      <c r="D22" s="488"/>
      <c r="E22" s="345"/>
    </row>
    <row r="23" spans="2:5" x14ac:dyDescent="0.2">
      <c r="B23" s="344"/>
      <c r="C23" s="272"/>
      <c r="D23" s="272"/>
      <c r="E23" s="345"/>
    </row>
    <row r="24" spans="2:5" x14ac:dyDescent="0.2">
      <c r="B24" s="344"/>
      <c r="C24" s="272"/>
      <c r="D24" s="272"/>
      <c r="E24" s="345"/>
    </row>
    <row r="25" spans="2:5" ht="12" x14ac:dyDescent="0.2">
      <c r="B25" s="485" t="s">
        <v>273</v>
      </c>
      <c r="C25" s="486"/>
      <c r="D25" s="486"/>
      <c r="E25" s="345"/>
    </row>
    <row r="26" spans="2:5" ht="10.8" thickBot="1" x14ac:dyDescent="0.25">
      <c r="B26" s="346"/>
      <c r="C26" s="347"/>
      <c r="D26" s="347"/>
      <c r="E26" s="348"/>
    </row>
    <row r="27" spans="2:5" ht="10.8" thickBot="1" x14ac:dyDescent="0.25">
      <c r="B27" s="46"/>
      <c r="C27" s="46"/>
      <c r="D27" s="46"/>
      <c r="E27" s="46"/>
    </row>
    <row r="28" spans="2:5" ht="25.5" customHeight="1" x14ac:dyDescent="0.2">
      <c r="B28" s="474" t="s">
        <v>168</v>
      </c>
      <c r="C28" s="474"/>
      <c r="D28" s="474"/>
      <c r="E28" s="474"/>
    </row>
  </sheetData>
  <sheetProtection algorithmName="SHA-512" hashValue="+xtvCxP/Wr8fok7yjCGoJsbrFoRPJ45x16pa4B0ISF1JMCHomBAWCCbEARegR45WEm/5EwGPgbiTbvf5lvKbGQ==" saltValue="N2KHSu5BogDcQ+/0uFgHTg==" spinCount="100000" sheet="1" objects="1" scenarios="1"/>
  <mergeCells count="13">
    <mergeCell ref="B13:E13"/>
    <mergeCell ref="B19:E19"/>
    <mergeCell ref="B28:E28"/>
    <mergeCell ref="B2:E2"/>
    <mergeCell ref="B3:B4"/>
    <mergeCell ref="D3:D4"/>
    <mergeCell ref="B6:B7"/>
    <mergeCell ref="C6:C7"/>
    <mergeCell ref="D6:D7"/>
    <mergeCell ref="E6:E7"/>
    <mergeCell ref="B21:D21"/>
    <mergeCell ref="B22:D22"/>
    <mergeCell ref="B25:D25"/>
  </mergeCells>
  <conditionalFormatting sqref="B14">
    <cfRule type="containsText" dxfId="64" priority="1" operator="containsText" text="CHECK">
      <formula>NOT(ISERROR(SEARCH("CHECK",B14)))</formula>
    </cfRule>
    <cfRule type="containsText" dxfId="63" priority="2" operator="containsText" text="OK">
      <formula>NOT(ISERROR(SEARCH("OK",B14)))</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B2:M73"/>
  <sheetViews>
    <sheetView showGridLines="0" view="pageBreakPreview" zoomScale="80" zoomScaleNormal="80" zoomScaleSheetLayoutView="80" workbookViewId="0">
      <selection activeCell="K54" sqref="K54"/>
    </sheetView>
  </sheetViews>
  <sheetFormatPr defaultRowHeight="10.199999999999999" x14ac:dyDescent="0.2"/>
  <cols>
    <col min="2" max="2" width="67.85546875" customWidth="1"/>
    <col min="3" max="4" width="16.28515625" customWidth="1"/>
    <col min="5" max="5" width="19.85546875" customWidth="1"/>
    <col min="6" max="6" width="16.28515625" customWidth="1"/>
    <col min="7" max="7" width="20.28515625" customWidth="1"/>
    <col min="8" max="8" width="19.28515625" customWidth="1"/>
    <col min="9" max="10" width="15.28515625" customWidth="1"/>
    <col min="11" max="11" width="25.28515625" customWidth="1"/>
    <col min="12" max="12" width="32.28515625" customWidth="1"/>
  </cols>
  <sheetData>
    <row r="2" spans="2:12" ht="16.2" thickBot="1" x14ac:dyDescent="0.35">
      <c r="B2" s="200" t="s">
        <v>209</v>
      </c>
      <c r="C2" s="198"/>
      <c r="D2" s="198"/>
      <c r="E2" s="198"/>
      <c r="F2" s="198"/>
      <c r="G2" s="198"/>
      <c r="H2" s="198"/>
      <c r="I2" s="198"/>
      <c r="J2" s="198"/>
      <c r="K2" s="198"/>
      <c r="L2" s="198"/>
    </row>
    <row r="3" spans="2:12" ht="11.25" customHeight="1" x14ac:dyDescent="0.2">
      <c r="B3" s="509" t="s">
        <v>185</v>
      </c>
      <c r="C3" s="510"/>
      <c r="D3" s="511"/>
      <c r="E3" s="504" t="s">
        <v>9</v>
      </c>
      <c r="F3" s="142"/>
      <c r="G3" s="142"/>
      <c r="H3" s="142"/>
      <c r="I3" s="142"/>
      <c r="J3" s="142"/>
      <c r="K3" s="142"/>
      <c r="L3" s="142"/>
    </row>
    <row r="4" spans="2:12" ht="42.75" customHeight="1" x14ac:dyDescent="0.2">
      <c r="B4" s="512"/>
      <c r="C4" s="513"/>
      <c r="D4" s="514"/>
      <c r="E4" s="505"/>
      <c r="F4" s="142"/>
      <c r="G4" s="142"/>
      <c r="H4" s="142"/>
      <c r="I4" s="142"/>
      <c r="J4" s="142"/>
      <c r="K4" s="142"/>
      <c r="L4" s="142"/>
    </row>
    <row r="5" spans="2:12" ht="10.8" thickBot="1" x14ac:dyDescent="0.25">
      <c r="B5" s="515"/>
      <c r="C5" s="516"/>
      <c r="D5" s="517"/>
      <c r="E5" s="506"/>
      <c r="F5" s="142"/>
      <c r="G5" s="142"/>
      <c r="H5" s="142"/>
      <c r="I5" s="142"/>
      <c r="J5" s="142"/>
      <c r="K5" s="142"/>
      <c r="L5" s="142"/>
    </row>
    <row r="6" spans="2:12" ht="26.25" customHeight="1" thickBot="1" x14ac:dyDescent="0.25">
      <c r="B6" s="507"/>
      <c r="C6" s="508"/>
      <c r="D6" s="171" t="s">
        <v>199</v>
      </c>
      <c r="E6" s="156" t="str">
        <f>IF(OR(B6="",D6=""),"Compilare i campi bianchi","OK")</f>
        <v>Compilare i campi bianchi</v>
      </c>
      <c r="F6" s="142"/>
      <c r="G6" s="142"/>
      <c r="H6" s="142"/>
      <c r="I6" s="142"/>
      <c r="J6" s="142"/>
      <c r="K6" s="142"/>
      <c r="L6" s="142"/>
    </row>
    <row r="7" spans="2:12" ht="12" x14ac:dyDescent="0.2">
      <c r="B7" s="415" t="s">
        <v>204</v>
      </c>
      <c r="C7" s="415"/>
      <c r="D7" s="415"/>
      <c r="E7" s="415"/>
      <c r="F7" s="415"/>
      <c r="G7" s="415"/>
      <c r="H7" s="415"/>
      <c r="I7" s="415"/>
      <c r="J7" s="415"/>
      <c r="K7" s="415"/>
      <c r="L7" s="415"/>
    </row>
    <row r="8" spans="2:12" ht="12" x14ac:dyDescent="0.2">
      <c r="B8" s="191"/>
      <c r="C8" s="191"/>
      <c r="D8" s="191"/>
      <c r="E8" s="191"/>
      <c r="F8" s="191"/>
      <c r="G8" s="191"/>
      <c r="H8" s="191"/>
      <c r="I8" s="191"/>
      <c r="J8" s="191"/>
      <c r="K8" s="191"/>
      <c r="L8" s="191"/>
    </row>
    <row r="9" spans="2:12" ht="12" x14ac:dyDescent="0.2">
      <c r="B9" s="191"/>
      <c r="C9" s="191"/>
      <c r="D9" s="191"/>
      <c r="E9" s="191"/>
      <c r="F9" s="191"/>
      <c r="G9" s="191"/>
      <c r="H9" s="191"/>
      <c r="I9" s="191"/>
      <c r="J9" s="191"/>
      <c r="K9" s="191"/>
      <c r="L9" s="191"/>
    </row>
    <row r="10" spans="2:12" ht="16.2" thickBot="1" x14ac:dyDescent="0.25">
      <c r="B10" s="224" t="s">
        <v>186</v>
      </c>
      <c r="C10" s="221"/>
      <c r="D10" s="221"/>
      <c r="E10" s="221"/>
      <c r="F10" s="221"/>
      <c r="G10" s="221"/>
      <c r="H10" s="221"/>
      <c r="I10" s="221"/>
      <c r="J10" s="221"/>
      <c r="K10" s="221"/>
      <c r="L10" s="221"/>
    </row>
    <row r="11" spans="2:12" ht="54.75" customHeight="1" thickBot="1" x14ac:dyDescent="0.25">
      <c r="B11" s="11" t="s">
        <v>4</v>
      </c>
      <c r="C11" s="406" t="s">
        <v>0</v>
      </c>
      <c r="D11" s="407"/>
      <c r="E11" s="407"/>
      <c r="F11" s="407"/>
      <c r="G11" s="408"/>
      <c r="H11" s="14" t="s">
        <v>1</v>
      </c>
      <c r="I11" s="12" t="s">
        <v>3</v>
      </c>
      <c r="J11" s="13" t="s">
        <v>2</v>
      </c>
      <c r="K11" s="13" t="s">
        <v>205</v>
      </c>
      <c r="L11" s="13" t="s">
        <v>12</v>
      </c>
    </row>
    <row r="12" spans="2:12" ht="62.25" customHeight="1" thickBot="1" x14ac:dyDescent="0.25">
      <c r="B12" s="113" t="s">
        <v>5</v>
      </c>
      <c r="C12" s="489"/>
      <c r="D12" s="490"/>
      <c r="E12" s="490"/>
      <c r="F12" s="490"/>
      <c r="G12" s="491"/>
      <c r="H12" s="114">
        <f>H13+H36+H42+H48+H54+H56</f>
        <v>0</v>
      </c>
      <c r="I12" s="115">
        <f>I13+I36+I42+I48+I54+I56</f>
        <v>0</v>
      </c>
      <c r="J12" s="116">
        <f>SUM(H12:I12)</f>
        <v>0</v>
      </c>
      <c r="K12" s="61"/>
      <c r="L12" s="62" t="str">
        <f>IF(H12=0,"",IF(E6&lt;&gt;"OK","Fornire la denominazione dell'OdR Beneficiario",IF(OR(L14&lt;&gt;"OK",L54&lt;&gt;"OK",L63&lt;&gt;"OK"),"Rivedere importi spesa ammissibile","OK")))</f>
        <v/>
      </c>
    </row>
    <row r="13" spans="2:12" ht="10.8" thickBot="1" x14ac:dyDescent="0.25">
      <c r="B13" s="5" t="s">
        <v>187</v>
      </c>
      <c r="C13" s="451"/>
      <c r="D13" s="452"/>
      <c r="E13" s="452"/>
      <c r="F13" s="452"/>
      <c r="G13" s="453"/>
      <c r="H13" s="63">
        <f>H14+H25</f>
        <v>0</v>
      </c>
      <c r="I13" s="64">
        <f>I14+I25</f>
        <v>0</v>
      </c>
      <c r="J13" s="65">
        <f t="shared" ref="J13:J55" si="0">SUM(H13:I13)</f>
        <v>0</v>
      </c>
      <c r="K13" s="66"/>
      <c r="L13" s="67"/>
    </row>
    <row r="14" spans="2:12" ht="20.399999999999999" x14ac:dyDescent="0.2">
      <c r="B14" s="7" t="s">
        <v>229</v>
      </c>
      <c r="C14" s="257"/>
      <c r="D14" s="258"/>
      <c r="E14" s="258"/>
      <c r="F14" s="256" t="s">
        <v>270</v>
      </c>
      <c r="G14" s="264" t="s">
        <v>269</v>
      </c>
      <c r="H14" s="68">
        <f>SUM(H15:H24)</f>
        <v>0</v>
      </c>
      <c r="I14" s="69">
        <f t="shared" ref="I14" si="1">SUM(I15:I24)</f>
        <v>0</v>
      </c>
      <c r="J14" s="70">
        <f t="shared" si="0"/>
        <v>0</v>
      </c>
      <c r="K14" s="71">
        <v>7.0000000000000007E-2</v>
      </c>
      <c r="L14" s="72" t="str">
        <f>IF($H$12=0,"",IF((H14/$H$12)&lt;=K14,"OK","Violazione della soglia. Necessario rivedere i dati prodotti."))</f>
        <v/>
      </c>
    </row>
    <row r="15" spans="2:12" x14ac:dyDescent="0.2">
      <c r="B15" s="51"/>
      <c r="C15" s="350"/>
      <c r="D15" s="351"/>
      <c r="E15" s="352"/>
      <c r="F15" s="261">
        <v>37.299999999999997</v>
      </c>
      <c r="G15" s="259"/>
      <c r="H15" s="79">
        <f>G15*F15</f>
        <v>0</v>
      </c>
      <c r="I15" s="53"/>
      <c r="J15" s="73">
        <f t="shared" si="0"/>
        <v>0</v>
      </c>
      <c r="K15" s="73"/>
      <c r="L15" s="75" t="str">
        <f>IF(AND(H15&gt;0,OR(B15="",C15="")), "Check","OK")</f>
        <v>OK</v>
      </c>
    </row>
    <row r="16" spans="2:12" x14ac:dyDescent="0.2">
      <c r="B16" s="51"/>
      <c r="C16" s="350"/>
      <c r="D16" s="351"/>
      <c r="E16" s="352"/>
      <c r="F16" s="261">
        <v>37.299999999999997</v>
      </c>
      <c r="G16" s="259"/>
      <c r="H16" s="79">
        <f t="shared" ref="H16:H24" si="2">G16*F16</f>
        <v>0</v>
      </c>
      <c r="I16" s="53"/>
      <c r="J16" s="73">
        <f t="shared" ref="J16:J20" si="3">SUM(H16:I16)</f>
        <v>0</v>
      </c>
      <c r="K16" s="73"/>
      <c r="L16" s="75" t="str">
        <f t="shared" ref="L16:L20" si="4">IF(AND(H16&gt;0,OR(B16="",C16="")), "Check","OK")</f>
        <v>OK</v>
      </c>
    </row>
    <row r="17" spans="2:12" x14ac:dyDescent="0.2">
      <c r="B17" s="51"/>
      <c r="C17" s="350"/>
      <c r="D17" s="351"/>
      <c r="E17" s="352"/>
      <c r="F17" s="261">
        <v>37.299999999999997</v>
      </c>
      <c r="G17" s="259"/>
      <c r="H17" s="79">
        <f t="shared" si="2"/>
        <v>0</v>
      </c>
      <c r="I17" s="53"/>
      <c r="J17" s="73">
        <f t="shared" si="3"/>
        <v>0</v>
      </c>
      <c r="K17" s="73"/>
      <c r="L17" s="75" t="str">
        <f t="shared" si="4"/>
        <v>OK</v>
      </c>
    </row>
    <row r="18" spans="2:12" x14ac:dyDescent="0.2">
      <c r="B18" s="51"/>
      <c r="C18" s="350"/>
      <c r="D18" s="351"/>
      <c r="E18" s="352"/>
      <c r="F18" s="261">
        <v>37.299999999999997</v>
      </c>
      <c r="G18" s="259"/>
      <c r="H18" s="79">
        <f t="shared" si="2"/>
        <v>0</v>
      </c>
      <c r="I18" s="53"/>
      <c r="J18" s="73">
        <f t="shared" si="3"/>
        <v>0</v>
      </c>
      <c r="K18" s="73"/>
      <c r="L18" s="75" t="str">
        <f t="shared" si="4"/>
        <v>OK</v>
      </c>
    </row>
    <row r="19" spans="2:12" x14ac:dyDescent="0.2">
      <c r="B19" s="51"/>
      <c r="C19" s="350"/>
      <c r="D19" s="351"/>
      <c r="E19" s="352"/>
      <c r="F19" s="261">
        <v>37.299999999999997</v>
      </c>
      <c r="G19" s="259"/>
      <c r="H19" s="79">
        <f t="shared" si="2"/>
        <v>0</v>
      </c>
      <c r="I19" s="53"/>
      <c r="J19" s="73">
        <f t="shared" si="3"/>
        <v>0</v>
      </c>
      <c r="K19" s="73"/>
      <c r="L19" s="75" t="str">
        <f t="shared" si="4"/>
        <v>OK</v>
      </c>
    </row>
    <row r="20" spans="2:12" x14ac:dyDescent="0.2">
      <c r="B20" s="51"/>
      <c r="C20" s="350"/>
      <c r="D20" s="351"/>
      <c r="E20" s="352"/>
      <c r="F20" s="261">
        <v>37.299999999999997</v>
      </c>
      <c r="G20" s="259"/>
      <c r="H20" s="79">
        <f t="shared" si="2"/>
        <v>0</v>
      </c>
      <c r="I20" s="53"/>
      <c r="J20" s="73">
        <f t="shared" si="3"/>
        <v>0</v>
      </c>
      <c r="K20" s="73"/>
      <c r="L20" s="75" t="str">
        <f t="shared" si="4"/>
        <v>OK</v>
      </c>
    </row>
    <row r="21" spans="2:12" x14ac:dyDescent="0.2">
      <c r="B21" s="51"/>
      <c r="C21" s="350"/>
      <c r="D21" s="351"/>
      <c r="E21" s="352"/>
      <c r="F21" s="261">
        <v>37.299999999999997</v>
      </c>
      <c r="G21" s="259"/>
      <c r="H21" s="79">
        <f t="shared" si="2"/>
        <v>0</v>
      </c>
      <c r="I21" s="53"/>
      <c r="J21" s="73">
        <f t="shared" si="0"/>
        <v>0</v>
      </c>
      <c r="K21" s="73"/>
      <c r="L21" s="75" t="str">
        <f t="shared" ref="L21:L24" si="5">IF(AND(H21&gt;0,OR(B21="",C21="")), "Check","OK")</f>
        <v>OK</v>
      </c>
    </row>
    <row r="22" spans="2:12" x14ac:dyDescent="0.2">
      <c r="B22" s="51"/>
      <c r="C22" s="350"/>
      <c r="D22" s="351"/>
      <c r="E22" s="352"/>
      <c r="F22" s="261">
        <v>37.299999999999997</v>
      </c>
      <c r="G22" s="259"/>
      <c r="H22" s="79">
        <f t="shared" si="2"/>
        <v>0</v>
      </c>
      <c r="I22" s="53"/>
      <c r="J22" s="73">
        <f t="shared" si="0"/>
        <v>0</v>
      </c>
      <c r="K22" s="73"/>
      <c r="L22" s="75" t="str">
        <f t="shared" si="5"/>
        <v>OK</v>
      </c>
    </row>
    <row r="23" spans="2:12" x14ac:dyDescent="0.2">
      <c r="B23" s="51"/>
      <c r="C23" s="350"/>
      <c r="D23" s="351"/>
      <c r="E23" s="352"/>
      <c r="F23" s="261">
        <v>37.299999999999997</v>
      </c>
      <c r="G23" s="259"/>
      <c r="H23" s="79">
        <f t="shared" si="2"/>
        <v>0</v>
      </c>
      <c r="I23" s="53"/>
      <c r="J23" s="73">
        <f t="shared" si="0"/>
        <v>0</v>
      </c>
      <c r="K23" s="73"/>
      <c r="L23" s="75" t="str">
        <f t="shared" si="5"/>
        <v>OK</v>
      </c>
    </row>
    <row r="24" spans="2:12" ht="10.8" thickBot="1" x14ac:dyDescent="0.25">
      <c r="B24" s="54"/>
      <c r="C24" s="353"/>
      <c r="D24" s="354"/>
      <c r="E24" s="355"/>
      <c r="F24" s="262">
        <v>37.299999999999997</v>
      </c>
      <c r="G24" s="260"/>
      <c r="H24" s="85">
        <f t="shared" si="2"/>
        <v>0</v>
      </c>
      <c r="I24" s="56"/>
      <c r="J24" s="74">
        <f t="shared" si="0"/>
        <v>0</v>
      </c>
      <c r="K24" s="74"/>
      <c r="L24" s="75" t="str">
        <f t="shared" si="5"/>
        <v>OK</v>
      </c>
    </row>
    <row r="25" spans="2:12" ht="20.399999999999999" x14ac:dyDescent="0.2">
      <c r="B25" s="7" t="s">
        <v>230</v>
      </c>
      <c r="C25" s="257"/>
      <c r="D25" s="258"/>
      <c r="E25" s="258"/>
      <c r="F25" s="256" t="s">
        <v>270</v>
      </c>
      <c r="G25" s="264" t="s">
        <v>269</v>
      </c>
      <c r="H25" s="68">
        <f>SUM(H26:H35)</f>
        <v>0</v>
      </c>
      <c r="I25" s="69">
        <f t="shared" ref="I25" si="6">SUM(I26:I35)</f>
        <v>0</v>
      </c>
      <c r="J25" s="70">
        <f t="shared" si="0"/>
        <v>0</v>
      </c>
      <c r="K25" s="70"/>
      <c r="L25" s="77"/>
    </row>
    <row r="26" spans="2:12" x14ac:dyDescent="0.2">
      <c r="B26" s="51"/>
      <c r="C26" s="350"/>
      <c r="D26" s="351"/>
      <c r="E26" s="352"/>
      <c r="F26" s="261">
        <v>37.299999999999997</v>
      </c>
      <c r="G26" s="259"/>
      <c r="H26" s="79">
        <f t="shared" ref="H26:H35" si="7">G26*F26</f>
        <v>0</v>
      </c>
      <c r="I26" s="53"/>
      <c r="J26" s="73">
        <f t="shared" si="0"/>
        <v>0</v>
      </c>
      <c r="K26" s="73"/>
      <c r="L26" s="75" t="str">
        <f t="shared" ref="L26:L35" si="8">IF(AND(H26&gt;0,OR(B26="",C26="")), "Check","OK")</f>
        <v>OK</v>
      </c>
    </row>
    <row r="27" spans="2:12" x14ac:dyDescent="0.2">
      <c r="B27" s="51"/>
      <c r="C27" s="350"/>
      <c r="D27" s="351"/>
      <c r="E27" s="352"/>
      <c r="F27" s="261">
        <v>37.299999999999997</v>
      </c>
      <c r="G27" s="259"/>
      <c r="H27" s="79">
        <f t="shared" si="7"/>
        <v>0</v>
      </c>
      <c r="I27" s="53"/>
      <c r="J27" s="73">
        <f t="shared" ref="J27:J31" si="9">SUM(H27:I27)</f>
        <v>0</v>
      </c>
      <c r="K27" s="73"/>
      <c r="L27" s="75" t="str">
        <f t="shared" ref="L27:L31" si="10">IF(AND(H27&gt;0,OR(B27="",C27="")), "Check","OK")</f>
        <v>OK</v>
      </c>
    </row>
    <row r="28" spans="2:12" x14ac:dyDescent="0.2">
      <c r="B28" s="51"/>
      <c r="C28" s="350"/>
      <c r="D28" s="351"/>
      <c r="E28" s="352"/>
      <c r="F28" s="261">
        <v>37.299999999999997</v>
      </c>
      <c r="G28" s="259"/>
      <c r="H28" s="79">
        <f t="shared" si="7"/>
        <v>0</v>
      </c>
      <c r="I28" s="53"/>
      <c r="J28" s="73">
        <f t="shared" si="9"/>
        <v>0</v>
      </c>
      <c r="K28" s="73"/>
      <c r="L28" s="75" t="str">
        <f>IF(AND(H28&gt;0,OR(B28="",C28="")), "Check","OK")</f>
        <v>OK</v>
      </c>
    </row>
    <row r="29" spans="2:12" x14ac:dyDescent="0.2">
      <c r="B29" s="51"/>
      <c r="C29" s="350"/>
      <c r="D29" s="351"/>
      <c r="E29" s="352"/>
      <c r="F29" s="261">
        <v>37.299999999999997</v>
      </c>
      <c r="G29" s="259"/>
      <c r="H29" s="79">
        <f t="shared" si="7"/>
        <v>0</v>
      </c>
      <c r="I29" s="53"/>
      <c r="J29" s="73">
        <f t="shared" si="9"/>
        <v>0</v>
      </c>
      <c r="K29" s="73"/>
      <c r="L29" s="75" t="str">
        <f>IF(AND(H29&gt;0,OR(B29="",C29="")), "Check","OK")</f>
        <v>OK</v>
      </c>
    </row>
    <row r="30" spans="2:12" x14ac:dyDescent="0.2">
      <c r="B30" s="51"/>
      <c r="C30" s="350"/>
      <c r="D30" s="351"/>
      <c r="E30" s="352"/>
      <c r="F30" s="261">
        <v>37.299999999999997</v>
      </c>
      <c r="G30" s="259"/>
      <c r="H30" s="79">
        <f t="shared" si="7"/>
        <v>0</v>
      </c>
      <c r="I30" s="53"/>
      <c r="J30" s="73">
        <f t="shared" si="9"/>
        <v>0</v>
      </c>
      <c r="K30" s="73"/>
      <c r="L30" s="75" t="str">
        <f t="shared" si="10"/>
        <v>OK</v>
      </c>
    </row>
    <row r="31" spans="2:12" x14ac:dyDescent="0.2">
      <c r="B31" s="51"/>
      <c r="C31" s="350"/>
      <c r="D31" s="351"/>
      <c r="E31" s="352"/>
      <c r="F31" s="261">
        <v>37.299999999999997</v>
      </c>
      <c r="G31" s="259"/>
      <c r="H31" s="79">
        <f t="shared" si="7"/>
        <v>0</v>
      </c>
      <c r="I31" s="53"/>
      <c r="J31" s="73">
        <f t="shared" si="9"/>
        <v>0</v>
      </c>
      <c r="K31" s="73"/>
      <c r="L31" s="75" t="str">
        <f t="shared" si="10"/>
        <v>OK</v>
      </c>
    </row>
    <row r="32" spans="2:12" x14ac:dyDescent="0.2">
      <c r="B32" s="51"/>
      <c r="C32" s="350"/>
      <c r="D32" s="351"/>
      <c r="E32" s="352"/>
      <c r="F32" s="261">
        <v>37.299999999999997</v>
      </c>
      <c r="G32" s="259"/>
      <c r="H32" s="79">
        <f t="shared" si="7"/>
        <v>0</v>
      </c>
      <c r="I32" s="53"/>
      <c r="J32" s="73">
        <f t="shared" si="0"/>
        <v>0</v>
      </c>
      <c r="K32" s="73"/>
      <c r="L32" s="75" t="str">
        <f t="shared" si="8"/>
        <v>OK</v>
      </c>
    </row>
    <row r="33" spans="2:12" x14ac:dyDescent="0.2">
      <c r="B33" s="51"/>
      <c r="C33" s="350"/>
      <c r="D33" s="351"/>
      <c r="E33" s="352"/>
      <c r="F33" s="261">
        <v>37.299999999999997</v>
      </c>
      <c r="G33" s="259"/>
      <c r="H33" s="79">
        <f t="shared" si="7"/>
        <v>0</v>
      </c>
      <c r="I33" s="53"/>
      <c r="J33" s="73">
        <f t="shared" si="0"/>
        <v>0</v>
      </c>
      <c r="K33" s="73"/>
      <c r="L33" s="75" t="str">
        <f t="shared" si="8"/>
        <v>OK</v>
      </c>
    </row>
    <row r="34" spans="2:12" x14ac:dyDescent="0.2">
      <c r="B34" s="51"/>
      <c r="C34" s="350"/>
      <c r="D34" s="351"/>
      <c r="E34" s="352"/>
      <c r="F34" s="261">
        <v>37.299999999999997</v>
      </c>
      <c r="G34" s="259"/>
      <c r="H34" s="79">
        <f t="shared" si="7"/>
        <v>0</v>
      </c>
      <c r="I34" s="53"/>
      <c r="J34" s="73">
        <f t="shared" si="0"/>
        <v>0</v>
      </c>
      <c r="K34" s="73"/>
      <c r="L34" s="75" t="str">
        <f t="shared" si="8"/>
        <v>OK</v>
      </c>
    </row>
    <row r="35" spans="2:12" ht="10.8" thickBot="1" x14ac:dyDescent="0.25">
      <c r="B35" s="54"/>
      <c r="C35" s="353"/>
      <c r="D35" s="354"/>
      <c r="E35" s="355"/>
      <c r="F35" s="262">
        <v>37.299999999999997</v>
      </c>
      <c r="G35" s="260"/>
      <c r="H35" s="85">
        <f t="shared" si="7"/>
        <v>0</v>
      </c>
      <c r="I35" s="56"/>
      <c r="J35" s="74">
        <f t="shared" si="0"/>
        <v>0</v>
      </c>
      <c r="K35" s="74"/>
      <c r="L35" s="75" t="str">
        <f t="shared" si="8"/>
        <v>OK</v>
      </c>
    </row>
    <row r="36" spans="2:12" ht="10.8" thickBot="1" x14ac:dyDescent="0.25">
      <c r="B36" s="5" t="s">
        <v>190</v>
      </c>
      <c r="C36" s="451"/>
      <c r="D36" s="452"/>
      <c r="E36" s="452"/>
      <c r="F36" s="452"/>
      <c r="G36" s="453"/>
      <c r="H36" s="63">
        <f>SUM(H37:H41)</f>
        <v>0</v>
      </c>
      <c r="I36" s="64">
        <f>SUM(I37:I41)</f>
        <v>0</v>
      </c>
      <c r="J36" s="65">
        <f t="shared" ref="J36" si="11">SUM(H36:I36)</f>
        <v>0</v>
      </c>
      <c r="K36" s="70"/>
      <c r="L36" s="77"/>
    </row>
    <row r="37" spans="2:12" x14ac:dyDescent="0.2">
      <c r="B37" s="51"/>
      <c r="C37" s="356"/>
      <c r="D37" s="357"/>
      <c r="E37" s="357"/>
      <c r="F37" s="357"/>
      <c r="G37" s="358"/>
      <c r="H37" s="52"/>
      <c r="I37" s="53"/>
      <c r="J37" s="73">
        <f t="shared" si="0"/>
        <v>0</v>
      </c>
      <c r="K37" s="73"/>
      <c r="L37" s="75" t="str">
        <f t="shared" ref="L37:L41" si="12">IF(AND(H37&gt;0,OR(B37="",C37="")), "Check","OK")</f>
        <v>OK</v>
      </c>
    </row>
    <row r="38" spans="2:12" x14ac:dyDescent="0.2">
      <c r="B38" s="51"/>
      <c r="C38" s="356"/>
      <c r="D38" s="357"/>
      <c r="E38" s="357"/>
      <c r="F38" s="357"/>
      <c r="G38" s="358"/>
      <c r="H38" s="52"/>
      <c r="I38" s="53"/>
      <c r="J38" s="73">
        <f t="shared" si="0"/>
        <v>0</v>
      </c>
      <c r="K38" s="73"/>
      <c r="L38" s="75" t="str">
        <f t="shared" si="12"/>
        <v>OK</v>
      </c>
    </row>
    <row r="39" spans="2:12" x14ac:dyDescent="0.2">
      <c r="B39" s="51"/>
      <c r="C39" s="356"/>
      <c r="D39" s="357"/>
      <c r="E39" s="357"/>
      <c r="F39" s="357"/>
      <c r="G39" s="358"/>
      <c r="H39" s="52"/>
      <c r="I39" s="53"/>
      <c r="J39" s="73">
        <f t="shared" si="0"/>
        <v>0</v>
      </c>
      <c r="K39" s="73"/>
      <c r="L39" s="75" t="str">
        <f t="shared" si="12"/>
        <v>OK</v>
      </c>
    </row>
    <row r="40" spans="2:12" x14ac:dyDescent="0.2">
      <c r="B40" s="51"/>
      <c r="C40" s="356"/>
      <c r="D40" s="357"/>
      <c r="E40" s="357"/>
      <c r="F40" s="357"/>
      <c r="G40" s="358"/>
      <c r="H40" s="52"/>
      <c r="I40" s="53"/>
      <c r="J40" s="73">
        <f t="shared" si="0"/>
        <v>0</v>
      </c>
      <c r="K40" s="73"/>
      <c r="L40" s="75" t="str">
        <f t="shared" si="12"/>
        <v>OK</v>
      </c>
    </row>
    <row r="41" spans="2:12" ht="10.8" thickBot="1" x14ac:dyDescent="0.25">
      <c r="B41" s="54"/>
      <c r="C41" s="359"/>
      <c r="D41" s="360"/>
      <c r="E41" s="360"/>
      <c r="F41" s="360"/>
      <c r="G41" s="361"/>
      <c r="H41" s="55"/>
      <c r="I41" s="56"/>
      <c r="J41" s="74">
        <f t="shared" si="0"/>
        <v>0</v>
      </c>
      <c r="K41" s="74"/>
      <c r="L41" s="75" t="str">
        <f t="shared" si="12"/>
        <v>OK</v>
      </c>
    </row>
    <row r="42" spans="2:12" ht="10.8" thickBot="1" x14ac:dyDescent="0.25">
      <c r="B42" s="5" t="s">
        <v>191</v>
      </c>
      <c r="C42" s="451"/>
      <c r="D42" s="452"/>
      <c r="E42" s="452"/>
      <c r="F42" s="452"/>
      <c r="G42" s="453"/>
      <c r="H42" s="63">
        <f>SUM(H43:H47)</f>
        <v>0</v>
      </c>
      <c r="I42" s="64">
        <f t="shared" ref="I42" si="13">SUM(I43:I47)</f>
        <v>0</v>
      </c>
      <c r="J42" s="65">
        <f t="shared" si="0"/>
        <v>0</v>
      </c>
      <c r="K42" s="65"/>
      <c r="L42" s="78"/>
    </row>
    <row r="43" spans="2:12" x14ac:dyDescent="0.2">
      <c r="B43" s="51"/>
      <c r="C43" s="356"/>
      <c r="D43" s="357"/>
      <c r="E43" s="357"/>
      <c r="F43" s="357"/>
      <c r="G43" s="358"/>
      <c r="H43" s="52"/>
      <c r="I43" s="53"/>
      <c r="J43" s="73">
        <f t="shared" si="0"/>
        <v>0</v>
      </c>
      <c r="K43" s="73"/>
      <c r="L43" s="75" t="str">
        <f t="shared" ref="L43:L47" si="14">IF(AND(H43&gt;0,OR(B43="",C43="")), "Check","OK")</f>
        <v>OK</v>
      </c>
    </row>
    <row r="44" spans="2:12" x14ac:dyDescent="0.2">
      <c r="B44" s="51"/>
      <c r="C44" s="356"/>
      <c r="D44" s="357"/>
      <c r="E44" s="357"/>
      <c r="F44" s="357"/>
      <c r="G44" s="358"/>
      <c r="H44" s="52"/>
      <c r="I44" s="53"/>
      <c r="J44" s="73">
        <f t="shared" si="0"/>
        <v>0</v>
      </c>
      <c r="K44" s="73"/>
      <c r="L44" s="75" t="str">
        <f t="shared" si="14"/>
        <v>OK</v>
      </c>
    </row>
    <row r="45" spans="2:12" x14ac:dyDescent="0.2">
      <c r="B45" s="51"/>
      <c r="C45" s="356"/>
      <c r="D45" s="357"/>
      <c r="E45" s="357"/>
      <c r="F45" s="357"/>
      <c r="G45" s="358"/>
      <c r="H45" s="52"/>
      <c r="I45" s="53"/>
      <c r="J45" s="73">
        <f t="shared" si="0"/>
        <v>0</v>
      </c>
      <c r="K45" s="73"/>
      <c r="L45" s="75" t="str">
        <f t="shared" si="14"/>
        <v>OK</v>
      </c>
    </row>
    <row r="46" spans="2:12" x14ac:dyDescent="0.2">
      <c r="B46" s="51"/>
      <c r="C46" s="356"/>
      <c r="D46" s="357"/>
      <c r="E46" s="357"/>
      <c r="F46" s="357"/>
      <c r="G46" s="358"/>
      <c r="H46" s="52"/>
      <c r="I46" s="53"/>
      <c r="J46" s="73">
        <f t="shared" si="0"/>
        <v>0</v>
      </c>
      <c r="K46" s="73"/>
      <c r="L46" s="75" t="str">
        <f t="shared" si="14"/>
        <v>OK</v>
      </c>
    </row>
    <row r="47" spans="2:12" ht="10.8" thickBot="1" x14ac:dyDescent="0.25">
      <c r="B47" s="54"/>
      <c r="C47" s="359"/>
      <c r="D47" s="360"/>
      <c r="E47" s="360"/>
      <c r="F47" s="360"/>
      <c r="G47" s="361"/>
      <c r="H47" s="55"/>
      <c r="I47" s="56"/>
      <c r="J47" s="74">
        <f t="shared" si="0"/>
        <v>0</v>
      </c>
      <c r="K47" s="74"/>
      <c r="L47" s="75" t="str">
        <f t="shared" si="14"/>
        <v>OK</v>
      </c>
    </row>
    <row r="48" spans="2:12" ht="10.8" thickBot="1" x14ac:dyDescent="0.25">
      <c r="B48" s="5" t="s">
        <v>193</v>
      </c>
      <c r="C48" s="451"/>
      <c r="D48" s="452"/>
      <c r="E48" s="452"/>
      <c r="F48" s="452"/>
      <c r="G48" s="453"/>
      <c r="H48" s="63">
        <f>SUM(H49:H53)</f>
        <v>0</v>
      </c>
      <c r="I48" s="64">
        <f>SUM(I49:I53)</f>
        <v>0</v>
      </c>
      <c r="J48" s="65">
        <f t="shared" si="0"/>
        <v>0</v>
      </c>
      <c r="K48" s="65"/>
      <c r="L48" s="78"/>
    </row>
    <row r="49" spans="2:13" x14ac:dyDescent="0.2">
      <c r="B49" s="51"/>
      <c r="C49" s="356"/>
      <c r="D49" s="357"/>
      <c r="E49" s="357"/>
      <c r="F49" s="357"/>
      <c r="G49" s="358"/>
      <c r="H49" s="57"/>
      <c r="I49" s="58"/>
      <c r="J49" s="70">
        <f t="shared" si="0"/>
        <v>0</v>
      </c>
      <c r="K49" s="73"/>
      <c r="L49" s="75" t="str">
        <f t="shared" ref="L49:L53" si="15">IF(AND(H49&gt;0,OR(B49="",C49="")), "Check","OK")</f>
        <v>OK</v>
      </c>
    </row>
    <row r="50" spans="2:13" x14ac:dyDescent="0.2">
      <c r="B50" s="51"/>
      <c r="C50" s="356"/>
      <c r="D50" s="357"/>
      <c r="E50" s="357"/>
      <c r="F50" s="357"/>
      <c r="G50" s="358"/>
      <c r="H50" s="52"/>
      <c r="I50" s="53"/>
      <c r="J50" s="73">
        <f t="shared" si="0"/>
        <v>0</v>
      </c>
      <c r="K50" s="73"/>
      <c r="L50" s="75" t="str">
        <f t="shared" si="15"/>
        <v>OK</v>
      </c>
    </row>
    <row r="51" spans="2:13" x14ac:dyDescent="0.2">
      <c r="B51" s="51"/>
      <c r="C51" s="356"/>
      <c r="D51" s="357"/>
      <c r="E51" s="357"/>
      <c r="F51" s="357"/>
      <c r="G51" s="358"/>
      <c r="H51" s="52"/>
      <c r="I51" s="53"/>
      <c r="J51" s="73">
        <f t="shared" si="0"/>
        <v>0</v>
      </c>
      <c r="K51" s="73"/>
      <c r="L51" s="75" t="str">
        <f t="shared" si="15"/>
        <v>OK</v>
      </c>
    </row>
    <row r="52" spans="2:13" x14ac:dyDescent="0.2">
      <c r="B52" s="51"/>
      <c r="C52" s="356"/>
      <c r="D52" s="357"/>
      <c r="E52" s="357"/>
      <c r="F52" s="357"/>
      <c r="G52" s="358"/>
      <c r="H52" s="52"/>
      <c r="I52" s="53"/>
      <c r="J52" s="73">
        <f t="shared" si="0"/>
        <v>0</v>
      </c>
      <c r="K52" s="73"/>
      <c r="L52" s="75" t="str">
        <f t="shared" si="15"/>
        <v>OK</v>
      </c>
    </row>
    <row r="53" spans="2:13" ht="10.8" thickBot="1" x14ac:dyDescent="0.25">
      <c r="B53" s="51"/>
      <c r="C53" s="356"/>
      <c r="D53" s="357"/>
      <c r="E53" s="357"/>
      <c r="F53" s="357"/>
      <c r="G53" s="358"/>
      <c r="H53" s="52"/>
      <c r="I53" s="53"/>
      <c r="J53" s="73">
        <f t="shared" si="0"/>
        <v>0</v>
      </c>
      <c r="K53" s="73"/>
      <c r="L53" s="75" t="str">
        <f t="shared" si="15"/>
        <v>OK</v>
      </c>
    </row>
    <row r="54" spans="2:13" ht="32.1" customHeight="1" thickBot="1" x14ac:dyDescent="0.25">
      <c r="B54" s="143" t="s">
        <v>192</v>
      </c>
      <c r="C54" s="409"/>
      <c r="D54" s="410"/>
      <c r="E54" s="410"/>
      <c r="F54" s="410"/>
      <c r="G54" s="411"/>
      <c r="H54" s="63">
        <f>SUM(H55:H55)</f>
        <v>0</v>
      </c>
      <c r="I54" s="64">
        <f>SUM(I55:I55)</f>
        <v>0</v>
      </c>
      <c r="J54" s="65">
        <f t="shared" si="0"/>
        <v>0</v>
      </c>
      <c r="K54" s="71">
        <v>0.15</v>
      </c>
      <c r="L54" s="152" t="str">
        <f>IF(H54=0,"",IF((H54/H13)&lt;=K54,"OK","Violazione della soglia. Necessario rivedere i dati prodotti."))</f>
        <v/>
      </c>
    </row>
    <row r="55" spans="2:13" ht="10.8" thickBot="1" x14ac:dyDescent="0.25">
      <c r="B55" s="155" t="s">
        <v>195</v>
      </c>
      <c r="C55" s="446"/>
      <c r="D55" s="447"/>
      <c r="E55" s="447"/>
      <c r="F55" s="447"/>
      <c r="G55" s="448"/>
      <c r="H55" s="68">
        <f>15%*H13</f>
        <v>0</v>
      </c>
      <c r="I55" s="69"/>
      <c r="J55" s="70">
        <f t="shared" si="0"/>
        <v>0</v>
      </c>
      <c r="K55" s="70"/>
      <c r="L55" s="77"/>
      <c r="M55" s="117"/>
    </row>
    <row r="56" spans="2:13" ht="10.8" thickBot="1" x14ac:dyDescent="0.25">
      <c r="B56" s="5" t="s">
        <v>194</v>
      </c>
      <c r="C56" s="451"/>
      <c r="D56" s="452"/>
      <c r="E56" s="452"/>
      <c r="F56" s="452"/>
      <c r="G56" s="453"/>
      <c r="H56" s="63">
        <f>SUM(H57:H61)</f>
        <v>0</v>
      </c>
      <c r="I56" s="64">
        <f>SUM(I57:I61)</f>
        <v>0</v>
      </c>
      <c r="J56" s="65">
        <f t="shared" ref="J56:J61" si="16">SUM(H56:I56)</f>
        <v>0</v>
      </c>
      <c r="K56" s="65"/>
      <c r="L56" s="78"/>
    </row>
    <row r="57" spans="2:13" x14ac:dyDescent="0.2">
      <c r="B57" s="51"/>
      <c r="C57" s="356"/>
      <c r="D57" s="357"/>
      <c r="E57" s="357"/>
      <c r="F57" s="357"/>
      <c r="G57" s="358"/>
      <c r="H57" s="57"/>
      <c r="I57" s="58"/>
      <c r="J57" s="70">
        <f t="shared" si="16"/>
        <v>0</v>
      </c>
      <c r="K57" s="73"/>
      <c r="L57" s="75" t="str">
        <f t="shared" ref="L57:L61" si="17">IF(AND(H57&gt;0,OR(B57="",C57="")), "Check","OK")</f>
        <v>OK</v>
      </c>
    </row>
    <row r="58" spans="2:13" x14ac:dyDescent="0.2">
      <c r="B58" s="51"/>
      <c r="C58" s="356"/>
      <c r="D58" s="357"/>
      <c r="E58" s="357"/>
      <c r="F58" s="357"/>
      <c r="G58" s="358"/>
      <c r="H58" s="52"/>
      <c r="I58" s="53"/>
      <c r="J58" s="73">
        <f t="shared" si="16"/>
        <v>0</v>
      </c>
      <c r="K58" s="73"/>
      <c r="L58" s="75" t="str">
        <f t="shared" si="17"/>
        <v>OK</v>
      </c>
    </row>
    <row r="59" spans="2:13" x14ac:dyDescent="0.2">
      <c r="B59" s="51"/>
      <c r="C59" s="356"/>
      <c r="D59" s="357"/>
      <c r="E59" s="357"/>
      <c r="F59" s="357"/>
      <c r="G59" s="358"/>
      <c r="H59" s="52"/>
      <c r="I59" s="53"/>
      <c r="J59" s="73">
        <f t="shared" si="16"/>
        <v>0</v>
      </c>
      <c r="K59" s="73"/>
      <c r="L59" s="75" t="str">
        <f t="shared" si="17"/>
        <v>OK</v>
      </c>
    </row>
    <row r="60" spans="2:13" x14ac:dyDescent="0.2">
      <c r="B60" s="51"/>
      <c r="C60" s="356"/>
      <c r="D60" s="357"/>
      <c r="E60" s="357"/>
      <c r="F60" s="357"/>
      <c r="G60" s="358"/>
      <c r="H60" s="52"/>
      <c r="I60" s="53"/>
      <c r="J60" s="73">
        <f t="shared" si="16"/>
        <v>0</v>
      </c>
      <c r="K60" s="73"/>
      <c r="L60" s="75" t="str">
        <f t="shared" si="17"/>
        <v>OK</v>
      </c>
    </row>
    <row r="61" spans="2:13" ht="10.8" thickBot="1" x14ac:dyDescent="0.25">
      <c r="B61" s="54"/>
      <c r="C61" s="359"/>
      <c r="D61" s="360"/>
      <c r="E61" s="360"/>
      <c r="F61" s="360"/>
      <c r="G61" s="361"/>
      <c r="H61" s="55"/>
      <c r="I61" s="56"/>
      <c r="J61" s="74">
        <f t="shared" si="16"/>
        <v>0</v>
      </c>
      <c r="K61" s="74"/>
      <c r="L61" s="75" t="str">
        <f t="shared" si="17"/>
        <v>OK</v>
      </c>
    </row>
    <row r="62" spans="2:13" ht="52.5" customHeight="1" x14ac:dyDescent="0.2">
      <c r="B62" s="368" t="s">
        <v>271</v>
      </c>
      <c r="C62" s="368"/>
      <c r="D62" s="368"/>
      <c r="E62" s="368"/>
      <c r="F62" s="368"/>
      <c r="G62" s="368"/>
      <c r="H62" s="368"/>
      <c r="I62" s="368"/>
      <c r="J62" s="368"/>
      <c r="K62" s="368"/>
      <c r="L62" s="368"/>
    </row>
    <row r="63" spans="2:13" hidden="1" x14ac:dyDescent="0.2">
      <c r="B63" s="153"/>
      <c r="C63" s="153"/>
      <c r="D63" s="153"/>
      <c r="E63" s="153"/>
      <c r="F63" s="153"/>
      <c r="G63" s="153"/>
      <c r="H63" s="153"/>
      <c r="I63" s="153"/>
      <c r="J63" s="153"/>
      <c r="K63" s="154"/>
      <c r="L63" s="75" t="str">
        <f>IF((COUNTIF(L14:L61,"check"))&gt;0,"CHECK","OK")</f>
        <v>OK</v>
      </c>
    </row>
    <row r="64" spans="2:13" x14ac:dyDescent="0.2">
      <c r="B64" s="153"/>
      <c r="C64" s="153"/>
      <c r="D64" s="153"/>
      <c r="E64" s="153"/>
      <c r="F64" s="153"/>
      <c r="G64" s="153"/>
      <c r="H64" s="153"/>
      <c r="I64" s="153"/>
      <c r="J64" s="153"/>
      <c r="K64" s="154"/>
      <c r="L64" s="154"/>
    </row>
    <row r="65" spans="2:12" ht="16.2" thickBot="1" x14ac:dyDescent="0.25">
      <c r="B65" s="218" t="s">
        <v>210</v>
      </c>
      <c r="C65" s="225"/>
      <c r="D65" s="225"/>
      <c r="E65" s="225"/>
      <c r="F65" s="225"/>
      <c r="G65" s="225"/>
      <c r="H65" s="225"/>
      <c r="I65" s="225"/>
      <c r="J65" s="225"/>
      <c r="K65" s="198"/>
      <c r="L65" s="198"/>
    </row>
    <row r="66" spans="2:12" ht="36" x14ac:dyDescent="0.2">
      <c r="B66" s="498" t="str">
        <f t="shared" ref="B66:E67" si="18">B3</f>
        <v>Denominazione del Soggetto richiedente il contributo</v>
      </c>
      <c r="C66" s="427">
        <f t="shared" si="18"/>
        <v>0</v>
      </c>
      <c r="D66" s="427">
        <f t="shared" si="18"/>
        <v>0</v>
      </c>
      <c r="E66" s="500" t="str">
        <f t="shared" si="18"/>
        <v>Controllo</v>
      </c>
      <c r="F66" s="370" t="s">
        <v>8</v>
      </c>
      <c r="G66" s="502" t="s">
        <v>196</v>
      </c>
      <c r="H66" s="420"/>
      <c r="I66" s="165" t="s">
        <v>13</v>
      </c>
      <c r="J66" s="166" t="s">
        <v>7</v>
      </c>
      <c r="K66" s="167" t="s">
        <v>164</v>
      </c>
      <c r="L66" s="167" t="s">
        <v>10</v>
      </c>
    </row>
    <row r="67" spans="2:12" ht="12.6" thickBot="1" x14ac:dyDescent="0.3">
      <c r="B67" s="499">
        <f t="shared" si="18"/>
        <v>0</v>
      </c>
      <c r="C67" s="428">
        <f t="shared" si="18"/>
        <v>0</v>
      </c>
      <c r="D67" s="428">
        <f t="shared" si="18"/>
        <v>0</v>
      </c>
      <c r="E67" s="501">
        <f t="shared" si="18"/>
        <v>0</v>
      </c>
      <c r="F67" s="372"/>
      <c r="G67" s="503"/>
      <c r="H67" s="422"/>
      <c r="I67" s="168" t="s">
        <v>6</v>
      </c>
      <c r="J67" s="169"/>
      <c r="K67" s="170" t="s">
        <v>6</v>
      </c>
      <c r="L67" s="170" t="s">
        <v>6</v>
      </c>
    </row>
    <row r="68" spans="2:12" ht="22.35" customHeight="1" x14ac:dyDescent="0.2">
      <c r="B68" s="495" t="str">
        <f>IF(B6="","",B6)</f>
        <v/>
      </c>
      <c r="C68" s="375"/>
      <c r="D68" s="424" t="str">
        <f>D6</f>
        <v>Organismo di Ricerca</v>
      </c>
      <c r="E68" s="434" t="str">
        <f>E6</f>
        <v>Compilare i campi bianchi</v>
      </c>
      <c r="F68" s="424" t="str">
        <f>IF(D68="","",IF(D68="Organismo di Ricerca","Art. 25 - Reg. 651/2014"))</f>
        <v>Art. 25 - Reg. 651/2014</v>
      </c>
      <c r="G68" s="416"/>
      <c r="H68" s="417"/>
      <c r="I68" s="417"/>
      <c r="J68" s="417"/>
      <c r="K68" s="417"/>
      <c r="L68" s="418"/>
    </row>
    <row r="69" spans="2:12" ht="22.35" customHeight="1" x14ac:dyDescent="0.2">
      <c r="B69" s="496"/>
      <c r="C69" s="377"/>
      <c r="D69" s="425" t="e">
        <f>#REF!</f>
        <v>#REF!</v>
      </c>
      <c r="E69" s="435" t="e">
        <f>#REF!</f>
        <v>#REF!</v>
      </c>
      <c r="F69" s="425"/>
      <c r="G69" s="362" t="s">
        <v>197</v>
      </c>
      <c r="H69" s="363"/>
      <c r="I69" s="440" t="str">
        <f>IF(AND(L12="OK",L14="OK",L54="OK",'2 - OdR'!F3="Articolazione temporale coerente con punto 3)",'2 - OdR'!G58="OK"),H12,"")</f>
        <v/>
      </c>
      <c r="J69" s="437" t="str">
        <f>IF(OR(F68="",I69=""),"",IF(D68="Organismo di Ricerca",100%))</f>
        <v/>
      </c>
      <c r="K69" s="443" t="str">
        <f>IF(OR(I69="",J69=""),"",J69*I69)</f>
        <v/>
      </c>
      <c r="L69" s="431">
        <f>IF(AND('3 -OdR'!B14="OK",K72&gt;0),'1- OdR'!K72,0)</f>
        <v>0</v>
      </c>
    </row>
    <row r="70" spans="2:12" ht="22.35" customHeight="1" x14ac:dyDescent="0.2">
      <c r="B70" s="496"/>
      <c r="C70" s="377"/>
      <c r="D70" s="425" t="e">
        <f>#REF!</f>
        <v>#REF!</v>
      </c>
      <c r="E70" s="435" t="e">
        <f>#REF!</f>
        <v>#REF!</v>
      </c>
      <c r="F70" s="425"/>
      <c r="G70" s="364"/>
      <c r="H70" s="365"/>
      <c r="I70" s="441"/>
      <c r="J70" s="438"/>
      <c r="K70" s="444"/>
      <c r="L70" s="432"/>
    </row>
    <row r="71" spans="2:12" ht="22.35" customHeight="1" x14ac:dyDescent="0.2">
      <c r="B71" s="496"/>
      <c r="C71" s="377"/>
      <c r="D71" s="425" t="e">
        <f>#REF!</f>
        <v>#REF!</v>
      </c>
      <c r="E71" s="435" t="e">
        <f>#REF!</f>
        <v>#REF!</v>
      </c>
      <c r="F71" s="425"/>
      <c r="G71" s="366"/>
      <c r="H71" s="367"/>
      <c r="I71" s="442"/>
      <c r="J71" s="438"/>
      <c r="K71" s="445"/>
      <c r="L71" s="432"/>
    </row>
    <row r="72" spans="2:12" ht="22.35" customHeight="1" thickBot="1" x14ac:dyDescent="0.25">
      <c r="B72" s="497"/>
      <c r="C72" s="379"/>
      <c r="D72" s="426" t="e">
        <f>#REF!</f>
        <v>#REF!</v>
      </c>
      <c r="E72" s="436" t="e">
        <f>#REF!</f>
        <v>#REF!</v>
      </c>
      <c r="F72" s="426"/>
      <c r="G72" s="423" t="s">
        <v>2</v>
      </c>
      <c r="H72" s="423"/>
      <c r="I72" s="213">
        <f>SUM(I69:I71)</f>
        <v>0</v>
      </c>
      <c r="J72" s="439"/>
      <c r="K72" s="121">
        <f>SUM(K69:K71)</f>
        <v>0</v>
      </c>
      <c r="L72" s="433"/>
    </row>
    <row r="73" spans="2:12" ht="40.35" customHeight="1" x14ac:dyDescent="0.2">
      <c r="B73" s="415" t="s">
        <v>211</v>
      </c>
      <c r="C73" s="415"/>
      <c r="D73" s="415"/>
      <c r="E73" s="415"/>
      <c r="F73" s="415"/>
      <c r="G73" s="415"/>
      <c r="H73" s="415"/>
      <c r="I73" s="415"/>
      <c r="J73" s="415"/>
      <c r="K73" s="415"/>
      <c r="L73" s="415"/>
    </row>
  </sheetData>
  <sheetProtection algorithmName="SHA-512" hashValue="GB1lHL0rKLS/0g5IFjTWQyaD+vAZn6tORr8vrzR9Lcpxtuf1ZSLfB22vWrE+bN8s7pFnnbtAn255sVIb6wZZdg==" saltValue="N+UqvFDFYinfGX8U0JKNag==" spinCount="100000" sheet="1" objects="1" scenarios="1"/>
  <mergeCells count="71">
    <mergeCell ref="E3:E5"/>
    <mergeCell ref="B6:C6"/>
    <mergeCell ref="C11:G11"/>
    <mergeCell ref="C12:G12"/>
    <mergeCell ref="C13:G13"/>
    <mergeCell ref="B7:L7"/>
    <mergeCell ref="B3:D5"/>
    <mergeCell ref="C46:G46"/>
    <mergeCell ref="C36:G36"/>
    <mergeCell ref="C37:G37"/>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59:G59"/>
    <mergeCell ref="C60:G60"/>
    <mergeCell ref="C61:G61"/>
    <mergeCell ref="B66:C67"/>
    <mergeCell ref="D66:D67"/>
    <mergeCell ref="E66:E67"/>
    <mergeCell ref="F66:F67"/>
    <mergeCell ref="G66:H67"/>
    <mergeCell ref="B62:L62"/>
    <mergeCell ref="G72:H72"/>
    <mergeCell ref="B73:L73"/>
    <mergeCell ref="B68:C72"/>
    <mergeCell ref="D68:D72"/>
    <mergeCell ref="E68:E72"/>
    <mergeCell ref="F68:F72"/>
    <mergeCell ref="G68:L68"/>
    <mergeCell ref="G69:H71"/>
    <mergeCell ref="I69:I71"/>
    <mergeCell ref="J69:J72"/>
    <mergeCell ref="K69:K71"/>
    <mergeCell ref="L69:L72"/>
    <mergeCell ref="C24:E24"/>
    <mergeCell ref="C23:E23"/>
    <mergeCell ref="C22:E22"/>
    <mergeCell ref="C21:E21"/>
    <mergeCell ref="C20:E20"/>
    <mergeCell ref="C19:E19"/>
    <mergeCell ref="C18:E18"/>
    <mergeCell ref="C17:E17"/>
    <mergeCell ref="C16:E16"/>
    <mergeCell ref="C15:E15"/>
    <mergeCell ref="C26:E26"/>
    <mergeCell ref="C27:E27"/>
    <mergeCell ref="C28:E28"/>
    <mergeCell ref="C29:E29"/>
    <mergeCell ref="C30:E30"/>
    <mergeCell ref="C31:E31"/>
    <mergeCell ref="C32:E32"/>
    <mergeCell ref="C33:E33"/>
    <mergeCell ref="C34:E34"/>
    <mergeCell ref="C35:E35"/>
  </mergeCells>
  <conditionalFormatting sqref="L14">
    <cfRule type="containsText" dxfId="62" priority="19" operator="containsText" text="OK">
      <formula>NOT(ISERROR(SEARCH("OK",L14)))</formula>
    </cfRule>
    <cfRule type="containsText" dxfId="61" priority="20" operator="containsText" text="Violazione della soglia. Necessario rivedere i dati prodotti.">
      <formula>NOT(ISERROR(SEARCH("Violazione della soglia. Necessario rivedere i dati prodotti.",L14)))</formula>
    </cfRule>
  </conditionalFormatting>
  <conditionalFormatting sqref="E6">
    <cfRule type="containsText" dxfId="60" priority="9" operator="containsText" text="ERRORE: solo le Piccole Imprese ammissibili per creazione di nuove imprese in de minimis. RIFORMULARE">
      <formula>NOT(ISERROR(SEARCH("ERRORE: solo le Piccole Imprese ammissibili per creazione di nuove imprese in de minimis. RIFORMULARE",E6)))</formula>
    </cfRule>
    <cfRule type="containsText" dxfId="59" priority="17" operator="containsText" text="OK">
      <formula>NOT(ISERROR(SEARCH("OK",E6)))</formula>
    </cfRule>
    <cfRule type="containsText" dxfId="58" priority="18" operator="containsText" text="ERRORE: solo le Piccole Imprese sono ammissibili a contributo ai sensi dell'Art. 22del Reg. 651. RIFORMULARE">
      <formula>NOT(ISERROR(SEARCH("ERRORE: solo le Piccole Imprese sono ammissibili a contributo ai sensi dell'Art. 22del Reg. 651. RIFORMULARE",E6)))</formula>
    </cfRule>
  </conditionalFormatting>
  <conditionalFormatting sqref="E68:E72">
    <cfRule type="containsText" dxfId="57" priority="15" operator="containsText" text="OK">
      <formula>NOT(ISERROR(SEARCH("OK",E68)))</formula>
    </cfRule>
    <cfRule type="containsText" dxfId="56" priority="16" operator="containsText" text="ERRORE: solo le Piccole Imprese sono ammissibili a contributo ai sensi dell'Art. 22del Reg. 651. RIFORMULARE">
      <formula>NOT(ISERROR(SEARCH("ERRORE: solo le Piccole Imprese sono ammissibili a contributo ai sensi dell'Art. 22del Reg. 651. RIFORMULARE",E68)))</formula>
    </cfRule>
  </conditionalFormatting>
  <conditionalFormatting sqref="L12">
    <cfRule type="containsText" dxfId="55" priority="12" operator="containsText" text="Rivedere importi spesa ammissibile">
      <formula>NOT(ISERROR(SEARCH("Rivedere importi spesa ammissibile",L12)))</formula>
    </cfRule>
    <cfRule type="containsText" dxfId="54" priority="13" operator="containsText" text="OK">
      <formula>NOT(ISERROR(SEARCH("OK",L12)))</formula>
    </cfRule>
    <cfRule type="containsText" dxfId="53" priority="14" operator="containsText" text="NON AMMISSIBILE">
      <formula>NOT(ISERROR(SEARCH("NON AMMISSIBILE",L12)))</formula>
    </cfRule>
  </conditionalFormatting>
  <conditionalFormatting sqref="K69 K72">
    <cfRule type="cellIs" dxfId="52" priority="11" operator="greaterThan">
      <formula>0</formula>
    </cfRule>
  </conditionalFormatting>
  <conditionalFormatting sqref="L69">
    <cfRule type="cellIs" dxfId="51" priority="10" operator="greaterThan">
      <formula>0</formula>
    </cfRule>
  </conditionalFormatting>
  <conditionalFormatting sqref="L54">
    <cfRule type="containsText" dxfId="50" priority="7" operator="containsText" text="OK">
      <formula>NOT(ISERROR(SEARCH("OK",L54)))</formula>
    </cfRule>
    <cfRule type="containsText" dxfId="49" priority="8" operator="containsText" text="Violazione della soglia. Necessario rivedere i dati prodotti.">
      <formula>NOT(ISERROR(SEARCH("Violazione della soglia. Necessario rivedere i dati prodotti.",L54)))</formula>
    </cfRule>
  </conditionalFormatting>
  <conditionalFormatting sqref="L15">
    <cfRule type="containsText" dxfId="48" priority="5" operator="containsText" text="ok">
      <formula>NOT(ISERROR(SEARCH("ok",L15)))</formula>
    </cfRule>
    <cfRule type="containsText" dxfId="47" priority="6" operator="containsText" text="Check">
      <formula>NOT(ISERROR(SEARCH("Check",L15)))</formula>
    </cfRule>
  </conditionalFormatting>
  <conditionalFormatting sqref="L63">
    <cfRule type="containsText" dxfId="46" priority="1" operator="containsText" text="ok">
      <formula>NOT(ISERROR(SEARCH("ok",L63)))</formula>
    </cfRule>
    <cfRule type="containsText" dxfId="45" priority="2" operator="containsText" text="Check">
      <formula>NOT(ISERROR(SEARCH("Check",L63)))</formula>
    </cfRule>
  </conditionalFormatting>
  <conditionalFormatting sqref="L57:L61 L49:L53 L43:L47 L37:L41 L26:L35 L16:L24">
    <cfRule type="containsText" dxfId="44" priority="3" operator="containsText" text="ok">
      <formula>NOT(ISERROR(SEARCH("ok",L16)))</formula>
    </cfRule>
    <cfRule type="containsText" dxfId="43" priority="4" operator="containsText" text="Check">
      <formula>NOT(ISERROR(SEARCH("Check",L16)))</formula>
    </cfRule>
  </conditionalFormatting>
  <printOptions horizontalCentered="1" verticalCentered="1"/>
  <pageMargins left="0.11811023622047245" right="0.11811023622047245" top="0.15748031496062992" bottom="0.19685039370078741" header="0.31496062992125984" footer="0.31496062992125984"/>
  <pageSetup paperSize="9" scale="48" orientation="landscape" r:id="rId1"/>
  <rowBreaks count="1" manualBreakCount="1">
    <brk id="64" max="16383" man="1"/>
  </rowBreaks>
  <ignoredErrors>
    <ignoredError sqref="J3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B2:V64"/>
  <sheetViews>
    <sheetView showGridLines="0" view="pageBreakPreview" topLeftCell="B1" zoomScale="75" zoomScaleNormal="90" zoomScaleSheetLayoutView="75" workbookViewId="0">
      <pane xSplit="1" ySplit="6" topLeftCell="C7" activePane="bottomRight" state="frozenSplit"/>
      <selection activeCell="B1" sqref="B1"/>
      <selection pane="topRight" activeCell="C1" sqref="C1"/>
      <selection pane="bottomLeft" activeCell="B7" sqref="B7"/>
      <selection pane="bottomRight" activeCell="C51" sqref="C51:H52"/>
    </sheetView>
  </sheetViews>
  <sheetFormatPr defaultRowHeight="10.199999999999999" x14ac:dyDescent="0.2"/>
  <cols>
    <col min="2" max="2" width="46.28515625" customWidth="1"/>
    <col min="3" max="21" width="14.85546875" customWidth="1"/>
  </cols>
  <sheetData>
    <row r="2" spans="2:22" ht="15.6" x14ac:dyDescent="0.2">
      <c r="B2" s="218" t="s">
        <v>311</v>
      </c>
      <c r="C2" s="198"/>
      <c r="D2" s="198"/>
      <c r="E2" s="198"/>
      <c r="F2" s="198"/>
      <c r="G2" s="198"/>
      <c r="H2" s="198"/>
      <c r="I2" s="198"/>
      <c r="J2" s="198"/>
      <c r="K2" s="198"/>
      <c r="L2" s="198"/>
      <c r="M2" s="198"/>
      <c r="N2" s="198"/>
      <c r="O2" s="198"/>
      <c r="P2" s="198"/>
      <c r="Q2" s="198"/>
      <c r="R2" s="198"/>
      <c r="S2" s="198"/>
      <c r="T2" s="198"/>
      <c r="U2" s="198"/>
      <c r="V2" s="221"/>
    </row>
    <row r="3" spans="2:22" x14ac:dyDescent="0.2">
      <c r="B3" s="455" t="s">
        <v>212</v>
      </c>
      <c r="C3" s="455"/>
      <c r="D3" s="455"/>
      <c r="E3" s="455"/>
      <c r="F3" s="456" t="str">
        <f>IF(U6="","",IF(V56="OK","Articolazione temporale coerente con punto 3)","Predisporre/Rivedere articolazione temporale"))</f>
        <v>Articolazione temporale coerente con punto 3)</v>
      </c>
      <c r="G3" s="456"/>
      <c r="H3" s="456"/>
      <c r="I3" s="456"/>
      <c r="J3" s="198"/>
      <c r="K3" s="198"/>
      <c r="L3" s="198"/>
      <c r="M3" s="198"/>
      <c r="N3" s="198"/>
      <c r="O3" s="198"/>
      <c r="P3" s="198"/>
      <c r="Q3" s="198"/>
      <c r="R3" s="198"/>
      <c r="S3" s="198"/>
      <c r="T3" s="198"/>
      <c r="U3" s="198"/>
      <c r="V3" s="221"/>
    </row>
    <row r="4" spans="2:22" ht="10.8" thickBot="1" x14ac:dyDescent="0.25">
      <c r="B4" s="222"/>
      <c r="C4" s="198"/>
      <c r="D4" s="198"/>
      <c r="E4" s="198"/>
      <c r="F4" s="198"/>
      <c r="G4" s="198"/>
      <c r="H4" s="198"/>
      <c r="I4" s="198"/>
      <c r="J4" s="198"/>
      <c r="K4" s="198"/>
      <c r="L4" s="198"/>
      <c r="M4" s="198"/>
      <c r="N4" s="198"/>
      <c r="O4" s="198"/>
      <c r="P4" s="198"/>
      <c r="Q4" s="198"/>
      <c r="R4" s="198"/>
      <c r="S4" s="198"/>
      <c r="T4" s="198"/>
      <c r="U4" s="198"/>
      <c r="V4" s="221"/>
    </row>
    <row r="5" spans="2:22" ht="10.8" thickBot="1" x14ac:dyDescent="0.25">
      <c r="B5" s="4" t="s">
        <v>4</v>
      </c>
      <c r="C5" s="11" t="s">
        <v>14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3" t="s">
        <v>2</v>
      </c>
      <c r="V5" s="221"/>
    </row>
    <row r="6" spans="2:22" ht="12.6" thickBot="1" x14ac:dyDescent="0.25">
      <c r="B6" s="6" t="s">
        <v>5</v>
      </c>
      <c r="C6" s="60">
        <f t="shared" ref="C6:T6" si="0">C7+C30+C36+C42+C48+C50</f>
        <v>0</v>
      </c>
      <c r="D6" s="60">
        <f t="shared" si="0"/>
        <v>0</v>
      </c>
      <c r="E6" s="60">
        <f t="shared" si="0"/>
        <v>0</v>
      </c>
      <c r="F6" s="60">
        <f t="shared" si="0"/>
        <v>0</v>
      </c>
      <c r="G6" s="60">
        <f t="shared" si="0"/>
        <v>0</v>
      </c>
      <c r="H6" s="60">
        <f t="shared" si="0"/>
        <v>0</v>
      </c>
      <c r="I6" s="60">
        <f t="shared" si="0"/>
        <v>0</v>
      </c>
      <c r="J6" s="60">
        <f t="shared" si="0"/>
        <v>0</v>
      </c>
      <c r="K6" s="60">
        <f t="shared" si="0"/>
        <v>0</v>
      </c>
      <c r="L6" s="60">
        <f t="shared" si="0"/>
        <v>0</v>
      </c>
      <c r="M6" s="60">
        <f t="shared" si="0"/>
        <v>0</v>
      </c>
      <c r="N6" s="60">
        <f t="shared" si="0"/>
        <v>0</v>
      </c>
      <c r="O6" s="60">
        <f t="shared" si="0"/>
        <v>0</v>
      </c>
      <c r="P6" s="60">
        <f t="shared" si="0"/>
        <v>0</v>
      </c>
      <c r="Q6" s="60">
        <f t="shared" si="0"/>
        <v>0</v>
      </c>
      <c r="R6" s="60">
        <f t="shared" si="0"/>
        <v>0</v>
      </c>
      <c r="S6" s="60">
        <f t="shared" si="0"/>
        <v>0</v>
      </c>
      <c r="T6" s="60">
        <f t="shared" si="0"/>
        <v>0</v>
      </c>
      <c r="U6" s="60">
        <f>SUM(C6:T6)</f>
        <v>0</v>
      </c>
      <c r="V6" s="59" t="str">
        <f>IF(U6='1- OdR'!H12,"OK","CHECK")</f>
        <v>OK</v>
      </c>
    </row>
    <row r="7" spans="2:22" ht="10.8" thickBot="1" x14ac:dyDescent="0.25">
      <c r="B7" s="5" t="str">
        <f>'1- OdR'!B13</f>
        <v>Spese per il personale</v>
      </c>
      <c r="C7" s="63">
        <f>C8+C19</f>
        <v>0</v>
      </c>
      <c r="D7" s="63">
        <f t="shared" ref="D7:T7" si="1">D8+D19</f>
        <v>0</v>
      </c>
      <c r="E7" s="63">
        <f t="shared" si="1"/>
        <v>0</v>
      </c>
      <c r="F7" s="63">
        <f t="shared" si="1"/>
        <v>0</v>
      </c>
      <c r="G7" s="63">
        <f t="shared" si="1"/>
        <v>0</v>
      </c>
      <c r="H7" s="63">
        <f t="shared" si="1"/>
        <v>0</v>
      </c>
      <c r="I7" s="63">
        <f t="shared" si="1"/>
        <v>0</v>
      </c>
      <c r="J7" s="63">
        <f t="shared" si="1"/>
        <v>0</v>
      </c>
      <c r="K7" s="63">
        <f t="shared" si="1"/>
        <v>0</v>
      </c>
      <c r="L7" s="63">
        <f t="shared" si="1"/>
        <v>0</v>
      </c>
      <c r="M7" s="63">
        <f t="shared" si="1"/>
        <v>0</v>
      </c>
      <c r="N7" s="63">
        <f t="shared" si="1"/>
        <v>0</v>
      </c>
      <c r="O7" s="63">
        <f t="shared" si="1"/>
        <v>0</v>
      </c>
      <c r="P7" s="63">
        <f t="shared" si="1"/>
        <v>0</v>
      </c>
      <c r="Q7" s="63">
        <f t="shared" si="1"/>
        <v>0</v>
      </c>
      <c r="R7" s="63">
        <f t="shared" si="1"/>
        <v>0</v>
      </c>
      <c r="S7" s="63">
        <f t="shared" si="1"/>
        <v>0</v>
      </c>
      <c r="T7" s="63">
        <f t="shared" si="1"/>
        <v>0</v>
      </c>
      <c r="U7" s="63">
        <f t="shared" ref="U7:U55" si="2">SUM(C7:T7)</f>
        <v>0</v>
      </c>
      <c r="V7" s="59" t="str">
        <f>IF(U7='1- OdR'!H13,"OK","CHECK")</f>
        <v>OK</v>
      </c>
    </row>
    <row r="8" spans="2:22" ht="30.6" x14ac:dyDescent="0.2">
      <c r="B8" s="7" t="str">
        <f>'1- OdR'!B14</f>
        <v>i. Personale dipendente o non dipendente addetto al coordinamento e gestione amministrativa del progetto (project management)</v>
      </c>
      <c r="C8" s="68">
        <f t="shared" ref="C8" si="3">SUM(C9:C18)</f>
        <v>0</v>
      </c>
      <c r="D8" s="68">
        <f t="shared" ref="D8:T8" si="4">SUM(D9:D18)</f>
        <v>0</v>
      </c>
      <c r="E8" s="68">
        <f t="shared" si="4"/>
        <v>0</v>
      </c>
      <c r="F8" s="68">
        <f t="shared" si="4"/>
        <v>0</v>
      </c>
      <c r="G8" s="68">
        <f t="shared" si="4"/>
        <v>0</v>
      </c>
      <c r="H8" s="68">
        <f t="shared" si="4"/>
        <v>0</v>
      </c>
      <c r="I8" s="68">
        <f t="shared" si="4"/>
        <v>0</v>
      </c>
      <c r="J8" s="68">
        <f t="shared" si="4"/>
        <v>0</v>
      </c>
      <c r="K8" s="68">
        <f t="shared" si="4"/>
        <v>0</v>
      </c>
      <c r="L8" s="68">
        <f t="shared" si="4"/>
        <v>0</v>
      </c>
      <c r="M8" s="68">
        <f t="shared" si="4"/>
        <v>0</v>
      </c>
      <c r="N8" s="68">
        <f t="shared" si="4"/>
        <v>0</v>
      </c>
      <c r="O8" s="68">
        <f t="shared" si="4"/>
        <v>0</v>
      </c>
      <c r="P8" s="68">
        <f t="shared" si="4"/>
        <v>0</v>
      </c>
      <c r="Q8" s="68">
        <f t="shared" si="4"/>
        <v>0</v>
      </c>
      <c r="R8" s="68">
        <f t="shared" si="4"/>
        <v>0</v>
      </c>
      <c r="S8" s="68">
        <f t="shared" si="4"/>
        <v>0</v>
      </c>
      <c r="T8" s="68">
        <f t="shared" si="4"/>
        <v>0</v>
      </c>
      <c r="U8" s="68">
        <f t="shared" si="2"/>
        <v>0</v>
      </c>
      <c r="V8" s="59" t="str">
        <f>IF(U8='1- OdR'!H14,"OK","CHECK")</f>
        <v>OK</v>
      </c>
    </row>
    <row r="9" spans="2:22" x14ac:dyDescent="0.2">
      <c r="B9" s="252">
        <f>'1- OdR'!B15</f>
        <v>0</v>
      </c>
      <c r="C9" s="52"/>
      <c r="D9" s="52"/>
      <c r="E9" s="52"/>
      <c r="F9" s="52"/>
      <c r="G9" s="52"/>
      <c r="H9" s="52"/>
      <c r="I9" s="52"/>
      <c r="J9" s="52"/>
      <c r="K9" s="52"/>
      <c r="L9" s="52"/>
      <c r="M9" s="52"/>
      <c r="N9" s="52"/>
      <c r="O9" s="52"/>
      <c r="P9" s="52"/>
      <c r="Q9" s="52"/>
      <c r="R9" s="52"/>
      <c r="S9" s="52"/>
      <c r="T9" s="52"/>
      <c r="U9" s="79">
        <f t="shared" si="2"/>
        <v>0</v>
      </c>
      <c r="V9" s="59" t="str">
        <f>IF(U9='1- OdR'!H15,"OK","CHECK")</f>
        <v>OK</v>
      </c>
    </row>
    <row r="10" spans="2:22" x14ac:dyDescent="0.2">
      <c r="B10" s="252">
        <f>'1- OdR'!B16</f>
        <v>0</v>
      </c>
      <c r="C10" s="52"/>
      <c r="D10" s="52"/>
      <c r="E10" s="52"/>
      <c r="F10" s="52"/>
      <c r="G10" s="52"/>
      <c r="H10" s="52"/>
      <c r="I10" s="52"/>
      <c r="J10" s="52"/>
      <c r="K10" s="52"/>
      <c r="L10" s="52"/>
      <c r="M10" s="52"/>
      <c r="N10" s="52"/>
      <c r="O10" s="52"/>
      <c r="P10" s="52"/>
      <c r="Q10" s="52"/>
      <c r="R10" s="52"/>
      <c r="S10" s="52"/>
      <c r="T10" s="52"/>
      <c r="U10" s="79">
        <f t="shared" ref="U10:U14" si="5">SUM(C10:T10)</f>
        <v>0</v>
      </c>
      <c r="V10" s="59" t="str">
        <f>IF(U10='1- OdR'!H16,"OK","CHECK")</f>
        <v>OK</v>
      </c>
    </row>
    <row r="11" spans="2:22" x14ac:dyDescent="0.2">
      <c r="B11" s="252">
        <f>'1- OdR'!B17</f>
        <v>0</v>
      </c>
      <c r="C11" s="52"/>
      <c r="D11" s="52"/>
      <c r="E11" s="52"/>
      <c r="F11" s="52"/>
      <c r="G11" s="52"/>
      <c r="H11" s="52"/>
      <c r="I11" s="52"/>
      <c r="J11" s="52"/>
      <c r="K11" s="52"/>
      <c r="L11" s="52"/>
      <c r="M11" s="52"/>
      <c r="N11" s="52"/>
      <c r="O11" s="52"/>
      <c r="P11" s="52"/>
      <c r="Q11" s="52"/>
      <c r="R11" s="52"/>
      <c r="S11" s="52"/>
      <c r="T11" s="52"/>
      <c r="U11" s="79">
        <f t="shared" si="5"/>
        <v>0</v>
      </c>
      <c r="V11" s="59" t="str">
        <f>IF(U11='1- OdR'!H17,"OK","CHECK")</f>
        <v>OK</v>
      </c>
    </row>
    <row r="12" spans="2:22" x14ac:dyDescent="0.2">
      <c r="B12" s="252">
        <f>'1- OdR'!B18</f>
        <v>0</v>
      </c>
      <c r="C12" s="52"/>
      <c r="D12" s="52"/>
      <c r="E12" s="52"/>
      <c r="F12" s="52"/>
      <c r="G12" s="52"/>
      <c r="H12" s="52"/>
      <c r="I12" s="52"/>
      <c r="J12" s="52"/>
      <c r="K12" s="52"/>
      <c r="L12" s="52"/>
      <c r="M12" s="52"/>
      <c r="N12" s="52"/>
      <c r="O12" s="52"/>
      <c r="P12" s="52"/>
      <c r="Q12" s="52"/>
      <c r="R12" s="52"/>
      <c r="S12" s="52"/>
      <c r="T12" s="52"/>
      <c r="U12" s="79">
        <f t="shared" si="5"/>
        <v>0</v>
      </c>
      <c r="V12" s="59" t="str">
        <f>IF(U12='1- OdR'!H18,"OK","CHECK")</f>
        <v>OK</v>
      </c>
    </row>
    <row r="13" spans="2:22" x14ac:dyDescent="0.2">
      <c r="B13" s="252">
        <f>'1- OdR'!B19</f>
        <v>0</v>
      </c>
      <c r="C13" s="52"/>
      <c r="D13" s="52"/>
      <c r="E13" s="52"/>
      <c r="F13" s="52"/>
      <c r="G13" s="52"/>
      <c r="H13" s="52"/>
      <c r="I13" s="52"/>
      <c r="J13" s="52"/>
      <c r="K13" s="52"/>
      <c r="L13" s="52"/>
      <c r="M13" s="52"/>
      <c r="N13" s="52"/>
      <c r="O13" s="52"/>
      <c r="P13" s="52"/>
      <c r="Q13" s="52"/>
      <c r="R13" s="52"/>
      <c r="S13" s="52"/>
      <c r="T13" s="52"/>
      <c r="U13" s="79">
        <f t="shared" si="5"/>
        <v>0</v>
      </c>
      <c r="V13" s="59" t="str">
        <f>IF(U13='1- OdR'!H19,"OK","CHECK")</f>
        <v>OK</v>
      </c>
    </row>
    <row r="14" spans="2:22" x14ac:dyDescent="0.2">
      <c r="B14" s="252">
        <f>'1- OdR'!B20</f>
        <v>0</v>
      </c>
      <c r="C14" s="52"/>
      <c r="D14" s="52"/>
      <c r="E14" s="52"/>
      <c r="F14" s="52"/>
      <c r="G14" s="52"/>
      <c r="H14" s="52"/>
      <c r="I14" s="52"/>
      <c r="J14" s="52"/>
      <c r="K14" s="52"/>
      <c r="L14" s="52"/>
      <c r="M14" s="52"/>
      <c r="N14" s="52"/>
      <c r="O14" s="52"/>
      <c r="P14" s="52"/>
      <c r="Q14" s="52"/>
      <c r="R14" s="52"/>
      <c r="S14" s="52"/>
      <c r="T14" s="52"/>
      <c r="U14" s="79">
        <f t="shared" si="5"/>
        <v>0</v>
      </c>
      <c r="V14" s="59" t="str">
        <f>IF(U14='1- OdR'!H20,"OK","CHECK")</f>
        <v>OK</v>
      </c>
    </row>
    <row r="15" spans="2:22" x14ac:dyDescent="0.2">
      <c r="B15" s="252">
        <f>'1- OdR'!B21</f>
        <v>0</v>
      </c>
      <c r="C15" s="52"/>
      <c r="D15" s="52"/>
      <c r="E15" s="52"/>
      <c r="F15" s="52"/>
      <c r="G15" s="52"/>
      <c r="H15" s="52"/>
      <c r="I15" s="52"/>
      <c r="J15" s="52"/>
      <c r="K15" s="52"/>
      <c r="L15" s="52"/>
      <c r="M15" s="52"/>
      <c r="N15" s="52"/>
      <c r="O15" s="52"/>
      <c r="P15" s="52"/>
      <c r="Q15" s="52"/>
      <c r="R15" s="52"/>
      <c r="S15" s="52"/>
      <c r="T15" s="52"/>
      <c r="U15" s="79">
        <f t="shared" si="2"/>
        <v>0</v>
      </c>
      <c r="V15" s="59" t="str">
        <f>IF(U15='1- OdR'!H21,"OK","CHECK")</f>
        <v>OK</v>
      </c>
    </row>
    <row r="16" spans="2:22" x14ac:dyDescent="0.2">
      <c r="B16" s="252">
        <f>'1- OdR'!B22</f>
        <v>0</v>
      </c>
      <c r="C16" s="52"/>
      <c r="D16" s="52"/>
      <c r="E16" s="52"/>
      <c r="F16" s="52"/>
      <c r="G16" s="52"/>
      <c r="H16" s="52"/>
      <c r="I16" s="52"/>
      <c r="J16" s="52"/>
      <c r="K16" s="52"/>
      <c r="L16" s="52"/>
      <c r="M16" s="52"/>
      <c r="N16" s="52"/>
      <c r="O16" s="52"/>
      <c r="P16" s="52"/>
      <c r="Q16" s="52"/>
      <c r="R16" s="52"/>
      <c r="S16" s="52"/>
      <c r="T16" s="52"/>
      <c r="U16" s="79">
        <f t="shared" si="2"/>
        <v>0</v>
      </c>
      <c r="V16" s="59" t="str">
        <f>IF(U16='1- OdR'!H22,"OK","CHECK")</f>
        <v>OK</v>
      </c>
    </row>
    <row r="17" spans="2:22" x14ac:dyDescent="0.2">
      <c r="B17" s="252">
        <f>'1- OdR'!B23</f>
        <v>0</v>
      </c>
      <c r="C17" s="52"/>
      <c r="D17" s="52"/>
      <c r="E17" s="52"/>
      <c r="F17" s="52"/>
      <c r="G17" s="52"/>
      <c r="H17" s="52"/>
      <c r="I17" s="52"/>
      <c r="J17" s="52"/>
      <c r="K17" s="52"/>
      <c r="L17" s="52"/>
      <c r="M17" s="52"/>
      <c r="N17" s="52"/>
      <c r="O17" s="52"/>
      <c r="P17" s="52"/>
      <c r="Q17" s="52"/>
      <c r="R17" s="52"/>
      <c r="S17" s="52"/>
      <c r="T17" s="52"/>
      <c r="U17" s="79">
        <f t="shared" si="2"/>
        <v>0</v>
      </c>
      <c r="V17" s="59" t="str">
        <f>IF(U17='1- OdR'!H23,"OK","CHECK")</f>
        <v>OK</v>
      </c>
    </row>
    <row r="18" spans="2:22" ht="10.8" thickBot="1" x14ac:dyDescent="0.25">
      <c r="B18" s="253">
        <f>'1- OdR'!B24</f>
        <v>0</v>
      </c>
      <c r="C18" s="55"/>
      <c r="D18" s="55"/>
      <c r="E18" s="55"/>
      <c r="F18" s="55"/>
      <c r="G18" s="55"/>
      <c r="H18" s="55"/>
      <c r="I18" s="55"/>
      <c r="J18" s="55"/>
      <c r="K18" s="55"/>
      <c r="L18" s="55"/>
      <c r="M18" s="55"/>
      <c r="N18" s="55"/>
      <c r="O18" s="55"/>
      <c r="P18" s="55"/>
      <c r="Q18" s="55"/>
      <c r="R18" s="55"/>
      <c r="S18" s="55"/>
      <c r="T18" s="55"/>
      <c r="U18" s="85">
        <f t="shared" si="2"/>
        <v>0</v>
      </c>
      <c r="V18" s="59" t="str">
        <f>IF(U18='1- OdR'!H24,"OK","CHECK")</f>
        <v>OK</v>
      </c>
    </row>
    <row r="19" spans="2:22" ht="30.6" x14ac:dyDescent="0.2">
      <c r="B19" s="7" t="str">
        <f>'1- OdR'!B25</f>
        <v>ii. Personale dipendente o non dipendente con profilo tecnico (ricercatori, tecnici e altro personale ausiliario nella misura in cui sono impiegati nel progetto)</v>
      </c>
      <c r="C19" s="68">
        <f t="shared" ref="C19" si="6">SUM(C20:C29)</f>
        <v>0</v>
      </c>
      <c r="D19" s="68">
        <f t="shared" ref="D19:T19" si="7">SUM(D20:D29)</f>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Q19" s="68">
        <f t="shared" si="7"/>
        <v>0</v>
      </c>
      <c r="R19" s="68">
        <f t="shared" si="7"/>
        <v>0</v>
      </c>
      <c r="S19" s="68">
        <f t="shared" si="7"/>
        <v>0</v>
      </c>
      <c r="T19" s="68">
        <f t="shared" si="7"/>
        <v>0</v>
      </c>
      <c r="U19" s="68">
        <f t="shared" si="2"/>
        <v>0</v>
      </c>
      <c r="V19" s="59" t="str">
        <f>IF(U19='1- OdR'!H25,"OK","CHECK")</f>
        <v>OK</v>
      </c>
    </row>
    <row r="20" spans="2:22" x14ac:dyDescent="0.2">
      <c r="B20" s="252">
        <f>'1- OdR'!B26</f>
        <v>0</v>
      </c>
      <c r="C20" s="52"/>
      <c r="D20" s="52"/>
      <c r="E20" s="52"/>
      <c r="F20" s="52"/>
      <c r="G20" s="52"/>
      <c r="H20" s="52"/>
      <c r="I20" s="52"/>
      <c r="J20" s="52"/>
      <c r="K20" s="52"/>
      <c r="L20" s="52"/>
      <c r="M20" s="52"/>
      <c r="N20" s="52"/>
      <c r="O20" s="52"/>
      <c r="P20" s="52"/>
      <c r="Q20" s="52"/>
      <c r="R20" s="52"/>
      <c r="S20" s="52"/>
      <c r="T20" s="52"/>
      <c r="U20" s="79">
        <f t="shared" si="2"/>
        <v>0</v>
      </c>
      <c r="V20" s="59" t="str">
        <f>IF(U20='1- OdR'!H26,"OK","CHECK")</f>
        <v>OK</v>
      </c>
    </row>
    <row r="21" spans="2:22" x14ac:dyDescent="0.2">
      <c r="B21" s="252">
        <f>'1- OdR'!B27</f>
        <v>0</v>
      </c>
      <c r="C21" s="52"/>
      <c r="D21" s="52"/>
      <c r="E21" s="52"/>
      <c r="F21" s="52"/>
      <c r="G21" s="52"/>
      <c r="H21" s="52"/>
      <c r="I21" s="52"/>
      <c r="J21" s="52"/>
      <c r="K21" s="52"/>
      <c r="L21" s="52"/>
      <c r="M21" s="52"/>
      <c r="N21" s="52"/>
      <c r="O21" s="52"/>
      <c r="P21" s="52"/>
      <c r="Q21" s="52"/>
      <c r="R21" s="52"/>
      <c r="S21" s="52"/>
      <c r="T21" s="52"/>
      <c r="U21" s="79">
        <f t="shared" ref="U21:U25" si="8">SUM(C21:T21)</f>
        <v>0</v>
      </c>
      <c r="V21" s="59" t="str">
        <f>IF(U21='1- OdR'!H27,"OK","CHECK")</f>
        <v>OK</v>
      </c>
    </row>
    <row r="22" spans="2:22" x14ac:dyDescent="0.2">
      <c r="B22" s="252">
        <f>'1- OdR'!B28</f>
        <v>0</v>
      </c>
      <c r="C22" s="52"/>
      <c r="D22" s="52"/>
      <c r="E22" s="52"/>
      <c r="F22" s="52"/>
      <c r="G22" s="52"/>
      <c r="H22" s="52"/>
      <c r="I22" s="52"/>
      <c r="J22" s="52"/>
      <c r="K22" s="52"/>
      <c r="L22" s="52"/>
      <c r="M22" s="52"/>
      <c r="N22" s="52"/>
      <c r="O22" s="52"/>
      <c r="P22" s="52"/>
      <c r="Q22" s="52"/>
      <c r="R22" s="52"/>
      <c r="S22" s="52"/>
      <c r="T22" s="52"/>
      <c r="U22" s="79">
        <f t="shared" si="8"/>
        <v>0</v>
      </c>
      <c r="V22" s="59" t="str">
        <f>IF(U22='1- OdR'!H28,"OK","CHECK")</f>
        <v>OK</v>
      </c>
    </row>
    <row r="23" spans="2:22" x14ac:dyDescent="0.2">
      <c r="B23" s="252">
        <f>'1- OdR'!B29</f>
        <v>0</v>
      </c>
      <c r="C23" s="52"/>
      <c r="D23" s="52"/>
      <c r="E23" s="52"/>
      <c r="F23" s="52"/>
      <c r="G23" s="52"/>
      <c r="H23" s="52"/>
      <c r="I23" s="52"/>
      <c r="J23" s="52"/>
      <c r="K23" s="52"/>
      <c r="L23" s="52"/>
      <c r="M23" s="52"/>
      <c r="N23" s="52"/>
      <c r="O23" s="52"/>
      <c r="P23" s="52"/>
      <c r="Q23" s="52"/>
      <c r="R23" s="52"/>
      <c r="S23" s="52"/>
      <c r="T23" s="52"/>
      <c r="U23" s="79">
        <f t="shared" si="8"/>
        <v>0</v>
      </c>
      <c r="V23" s="59" t="str">
        <f>IF(U23='1- OdR'!H29,"OK","CHECK")</f>
        <v>OK</v>
      </c>
    </row>
    <row r="24" spans="2:22" x14ac:dyDescent="0.2">
      <c r="B24" s="252">
        <f>'1- OdR'!B30</f>
        <v>0</v>
      </c>
      <c r="C24" s="52"/>
      <c r="D24" s="52"/>
      <c r="E24" s="52"/>
      <c r="F24" s="52"/>
      <c r="G24" s="52"/>
      <c r="H24" s="52"/>
      <c r="I24" s="52"/>
      <c r="J24" s="52"/>
      <c r="K24" s="52"/>
      <c r="L24" s="52"/>
      <c r="M24" s="52"/>
      <c r="N24" s="52"/>
      <c r="O24" s="52"/>
      <c r="P24" s="52"/>
      <c r="Q24" s="52"/>
      <c r="R24" s="52"/>
      <c r="S24" s="52"/>
      <c r="T24" s="52"/>
      <c r="U24" s="79">
        <f t="shared" si="8"/>
        <v>0</v>
      </c>
      <c r="V24" s="59" t="str">
        <f>IF(U24='1- OdR'!H30,"OK","CHECK")</f>
        <v>OK</v>
      </c>
    </row>
    <row r="25" spans="2:22" x14ac:dyDescent="0.2">
      <c r="B25" s="252">
        <f>'1- OdR'!B31</f>
        <v>0</v>
      </c>
      <c r="C25" s="52"/>
      <c r="D25" s="52"/>
      <c r="E25" s="52"/>
      <c r="F25" s="52"/>
      <c r="G25" s="52"/>
      <c r="H25" s="52"/>
      <c r="I25" s="52"/>
      <c r="J25" s="52"/>
      <c r="K25" s="52"/>
      <c r="L25" s="52"/>
      <c r="M25" s="52"/>
      <c r="N25" s="52"/>
      <c r="O25" s="52"/>
      <c r="P25" s="52"/>
      <c r="Q25" s="52"/>
      <c r="R25" s="52"/>
      <c r="S25" s="52"/>
      <c r="T25" s="52"/>
      <c r="U25" s="79">
        <f t="shared" si="8"/>
        <v>0</v>
      </c>
      <c r="V25" s="59" t="str">
        <f>IF(U25='1- OdR'!H31,"OK","CHECK")</f>
        <v>OK</v>
      </c>
    </row>
    <row r="26" spans="2:22" x14ac:dyDescent="0.2">
      <c r="B26" s="252">
        <f>'1- OdR'!B32</f>
        <v>0</v>
      </c>
      <c r="C26" s="52"/>
      <c r="D26" s="52"/>
      <c r="E26" s="52"/>
      <c r="F26" s="52"/>
      <c r="G26" s="52"/>
      <c r="H26" s="52"/>
      <c r="I26" s="52"/>
      <c r="J26" s="52"/>
      <c r="K26" s="52"/>
      <c r="L26" s="52"/>
      <c r="M26" s="52"/>
      <c r="N26" s="52"/>
      <c r="O26" s="52"/>
      <c r="P26" s="52"/>
      <c r="Q26" s="52"/>
      <c r="R26" s="52"/>
      <c r="S26" s="52"/>
      <c r="T26" s="52"/>
      <c r="U26" s="79">
        <f t="shared" si="2"/>
        <v>0</v>
      </c>
      <c r="V26" s="59" t="str">
        <f>IF(U26='1- OdR'!H32,"OK","CHECK")</f>
        <v>OK</v>
      </c>
    </row>
    <row r="27" spans="2:22" x14ac:dyDescent="0.2">
      <c r="B27" s="252">
        <f>'1- OdR'!B33</f>
        <v>0</v>
      </c>
      <c r="C27" s="52"/>
      <c r="D27" s="52"/>
      <c r="E27" s="52"/>
      <c r="F27" s="52"/>
      <c r="G27" s="52"/>
      <c r="H27" s="52"/>
      <c r="I27" s="52"/>
      <c r="J27" s="52"/>
      <c r="K27" s="52"/>
      <c r="L27" s="52"/>
      <c r="M27" s="52"/>
      <c r="N27" s="52"/>
      <c r="O27" s="52"/>
      <c r="P27" s="52"/>
      <c r="Q27" s="52"/>
      <c r="R27" s="52"/>
      <c r="S27" s="52"/>
      <c r="T27" s="52"/>
      <c r="U27" s="79">
        <f t="shared" si="2"/>
        <v>0</v>
      </c>
      <c r="V27" s="59" t="str">
        <f>IF(U27='1- OdR'!H33,"OK","CHECK")</f>
        <v>OK</v>
      </c>
    </row>
    <row r="28" spans="2:22" x14ac:dyDescent="0.2">
      <c r="B28" s="252">
        <f>'1- OdR'!B34</f>
        <v>0</v>
      </c>
      <c r="C28" s="52"/>
      <c r="D28" s="52"/>
      <c r="E28" s="52"/>
      <c r="F28" s="52"/>
      <c r="G28" s="52"/>
      <c r="H28" s="52"/>
      <c r="I28" s="52"/>
      <c r="J28" s="52"/>
      <c r="K28" s="52"/>
      <c r="L28" s="52"/>
      <c r="M28" s="52"/>
      <c r="N28" s="52"/>
      <c r="O28" s="52"/>
      <c r="P28" s="52"/>
      <c r="Q28" s="52"/>
      <c r="R28" s="52"/>
      <c r="S28" s="52"/>
      <c r="T28" s="52"/>
      <c r="U28" s="79">
        <f t="shared" si="2"/>
        <v>0</v>
      </c>
      <c r="V28" s="59" t="str">
        <f>IF(U28='1- OdR'!H34,"OK","CHECK")</f>
        <v>OK</v>
      </c>
    </row>
    <row r="29" spans="2:22" ht="10.8" thickBot="1" x14ac:dyDescent="0.25">
      <c r="B29" s="253">
        <f>'1- OdR'!B35</f>
        <v>0</v>
      </c>
      <c r="C29" s="55"/>
      <c r="D29" s="55"/>
      <c r="E29" s="55"/>
      <c r="F29" s="55"/>
      <c r="G29" s="55"/>
      <c r="H29" s="55"/>
      <c r="I29" s="55"/>
      <c r="J29" s="55"/>
      <c r="K29" s="55"/>
      <c r="L29" s="55"/>
      <c r="M29" s="55"/>
      <c r="N29" s="55"/>
      <c r="O29" s="55"/>
      <c r="P29" s="55"/>
      <c r="Q29" s="55"/>
      <c r="R29" s="55"/>
      <c r="S29" s="55"/>
      <c r="T29" s="55"/>
      <c r="U29" s="85">
        <f t="shared" si="2"/>
        <v>0</v>
      </c>
      <c r="V29" s="59" t="str">
        <f>IF(U29='1- OdR'!H35,"OK","CHECK")</f>
        <v>OK</v>
      </c>
    </row>
    <row r="30" spans="2:22" ht="10.8" thickBot="1" x14ac:dyDescent="0.25">
      <c r="B30" s="5" t="str">
        <f>'1- OdR'!B36</f>
        <v>Strumenti ed Attrezzature</v>
      </c>
      <c r="C30" s="63">
        <f t="shared" ref="C30" si="9">SUM(C31:C35)</f>
        <v>0</v>
      </c>
      <c r="D30" s="63">
        <f t="shared" ref="D30:T30" si="10">SUM(D31:D35)</f>
        <v>0</v>
      </c>
      <c r="E30" s="63">
        <f t="shared" si="10"/>
        <v>0</v>
      </c>
      <c r="F30" s="63">
        <f t="shared" si="10"/>
        <v>0</v>
      </c>
      <c r="G30" s="63">
        <f t="shared" si="10"/>
        <v>0</v>
      </c>
      <c r="H30" s="63">
        <f t="shared" si="10"/>
        <v>0</v>
      </c>
      <c r="I30" s="63">
        <f t="shared" si="10"/>
        <v>0</v>
      </c>
      <c r="J30" s="63">
        <f t="shared" si="10"/>
        <v>0</v>
      </c>
      <c r="K30" s="63">
        <f t="shared" si="10"/>
        <v>0</v>
      </c>
      <c r="L30" s="63">
        <f t="shared" si="10"/>
        <v>0</v>
      </c>
      <c r="M30" s="63">
        <f t="shared" si="10"/>
        <v>0</v>
      </c>
      <c r="N30" s="63">
        <f t="shared" si="10"/>
        <v>0</v>
      </c>
      <c r="O30" s="63">
        <f t="shared" si="10"/>
        <v>0</v>
      </c>
      <c r="P30" s="63">
        <f t="shared" si="10"/>
        <v>0</v>
      </c>
      <c r="Q30" s="63">
        <f t="shared" si="10"/>
        <v>0</v>
      </c>
      <c r="R30" s="63">
        <f t="shared" si="10"/>
        <v>0</v>
      </c>
      <c r="S30" s="63">
        <f t="shared" si="10"/>
        <v>0</v>
      </c>
      <c r="T30" s="63">
        <f t="shared" si="10"/>
        <v>0</v>
      </c>
      <c r="U30" s="63">
        <f t="shared" si="2"/>
        <v>0</v>
      </c>
      <c r="V30" s="59" t="str">
        <f>IF(U30='1- OdR'!H36,"OK","CHECK")</f>
        <v>OK</v>
      </c>
    </row>
    <row r="31" spans="2:22" x14ac:dyDescent="0.2">
      <c r="B31" s="252">
        <f>'1- OdR'!B37</f>
        <v>0</v>
      </c>
      <c r="C31" s="52"/>
      <c r="D31" s="52"/>
      <c r="E31" s="52"/>
      <c r="F31" s="52"/>
      <c r="G31" s="52"/>
      <c r="H31" s="52"/>
      <c r="I31" s="52"/>
      <c r="J31" s="52"/>
      <c r="K31" s="52"/>
      <c r="L31" s="52"/>
      <c r="M31" s="52"/>
      <c r="N31" s="52"/>
      <c r="O31" s="52"/>
      <c r="P31" s="52"/>
      <c r="Q31" s="52"/>
      <c r="R31" s="52"/>
      <c r="S31" s="52"/>
      <c r="T31" s="52"/>
      <c r="U31" s="79">
        <f t="shared" si="2"/>
        <v>0</v>
      </c>
      <c r="V31" s="59" t="str">
        <f>IF(U31='1- OdR'!H37,"OK","CHECK")</f>
        <v>OK</v>
      </c>
    </row>
    <row r="32" spans="2:22" x14ac:dyDescent="0.2">
      <c r="B32" s="252">
        <f>'1- OdR'!B38</f>
        <v>0</v>
      </c>
      <c r="C32" s="52"/>
      <c r="D32" s="52"/>
      <c r="E32" s="52"/>
      <c r="F32" s="52"/>
      <c r="G32" s="52"/>
      <c r="H32" s="52"/>
      <c r="I32" s="52"/>
      <c r="J32" s="52"/>
      <c r="K32" s="52"/>
      <c r="L32" s="52"/>
      <c r="M32" s="52"/>
      <c r="N32" s="52"/>
      <c r="O32" s="52"/>
      <c r="P32" s="52"/>
      <c r="Q32" s="52"/>
      <c r="R32" s="52"/>
      <c r="S32" s="52"/>
      <c r="T32" s="52"/>
      <c r="U32" s="79">
        <f t="shared" si="2"/>
        <v>0</v>
      </c>
      <c r="V32" s="59" t="str">
        <f>IF(U32='1- OdR'!H38,"OK","CHECK")</f>
        <v>OK</v>
      </c>
    </row>
    <row r="33" spans="2:22" x14ac:dyDescent="0.2">
      <c r="B33" s="252">
        <f>'1- OdR'!B39</f>
        <v>0</v>
      </c>
      <c r="C33" s="52"/>
      <c r="D33" s="52"/>
      <c r="E33" s="52"/>
      <c r="F33" s="52"/>
      <c r="G33" s="52"/>
      <c r="H33" s="52"/>
      <c r="I33" s="52"/>
      <c r="J33" s="52"/>
      <c r="K33" s="52"/>
      <c r="L33" s="52"/>
      <c r="M33" s="52"/>
      <c r="N33" s="52"/>
      <c r="O33" s="52"/>
      <c r="P33" s="52"/>
      <c r="Q33" s="52"/>
      <c r="R33" s="52"/>
      <c r="S33" s="52"/>
      <c r="T33" s="52"/>
      <c r="U33" s="79">
        <f t="shared" si="2"/>
        <v>0</v>
      </c>
      <c r="V33" s="59" t="str">
        <f>IF(U33='1- OdR'!H39,"OK","CHECK")</f>
        <v>OK</v>
      </c>
    </row>
    <row r="34" spans="2:22" x14ac:dyDescent="0.2">
      <c r="B34" s="252">
        <f>'1- OdR'!B40</f>
        <v>0</v>
      </c>
      <c r="C34" s="52"/>
      <c r="D34" s="52"/>
      <c r="E34" s="52"/>
      <c r="F34" s="52"/>
      <c r="G34" s="52"/>
      <c r="H34" s="52"/>
      <c r="I34" s="52"/>
      <c r="J34" s="52"/>
      <c r="K34" s="52"/>
      <c r="L34" s="52"/>
      <c r="M34" s="52"/>
      <c r="N34" s="52"/>
      <c r="O34" s="52"/>
      <c r="P34" s="52"/>
      <c r="Q34" s="52"/>
      <c r="R34" s="52"/>
      <c r="S34" s="52"/>
      <c r="T34" s="52"/>
      <c r="U34" s="79">
        <f t="shared" si="2"/>
        <v>0</v>
      </c>
      <c r="V34" s="59" t="str">
        <f>IF(U34='1- OdR'!H40,"OK","CHECK")</f>
        <v>OK</v>
      </c>
    </row>
    <row r="35" spans="2:22" ht="10.8" thickBot="1" x14ac:dyDescent="0.25">
      <c r="B35" s="253">
        <f>'1- OdR'!B41</f>
        <v>0</v>
      </c>
      <c r="C35" s="55"/>
      <c r="D35" s="55"/>
      <c r="E35" s="55"/>
      <c r="F35" s="55"/>
      <c r="G35" s="55"/>
      <c r="H35" s="55"/>
      <c r="I35" s="55"/>
      <c r="J35" s="55"/>
      <c r="K35" s="55"/>
      <c r="L35" s="55"/>
      <c r="M35" s="55"/>
      <c r="N35" s="55"/>
      <c r="O35" s="55"/>
      <c r="P35" s="55"/>
      <c r="Q35" s="55"/>
      <c r="R35" s="55"/>
      <c r="S35" s="55"/>
      <c r="T35" s="55"/>
      <c r="U35" s="85">
        <f t="shared" si="2"/>
        <v>0</v>
      </c>
      <c r="V35" s="59" t="str">
        <f>IF(U35='1- OdR'!H41,"OK","CHECK")</f>
        <v>OK</v>
      </c>
    </row>
    <row r="36" spans="2:22" ht="10.8" thickBot="1" x14ac:dyDescent="0.25">
      <c r="B36" s="5" t="str">
        <f>'1- OdR'!B42</f>
        <v>Ricerca Contrattuale</v>
      </c>
      <c r="C36" s="63">
        <f t="shared" ref="C36" si="11">SUM(C37:C41)</f>
        <v>0</v>
      </c>
      <c r="D36" s="63">
        <f t="shared" ref="D36:T36" si="12">SUM(D37:D41)</f>
        <v>0</v>
      </c>
      <c r="E36" s="63">
        <f t="shared" si="12"/>
        <v>0</v>
      </c>
      <c r="F36" s="63">
        <f t="shared" si="12"/>
        <v>0</v>
      </c>
      <c r="G36" s="63">
        <f t="shared" si="12"/>
        <v>0</v>
      </c>
      <c r="H36" s="63">
        <f t="shared" si="12"/>
        <v>0</v>
      </c>
      <c r="I36" s="63">
        <f t="shared" si="12"/>
        <v>0</v>
      </c>
      <c r="J36" s="63">
        <f t="shared" si="12"/>
        <v>0</v>
      </c>
      <c r="K36" s="63">
        <f t="shared" si="12"/>
        <v>0</v>
      </c>
      <c r="L36" s="63">
        <f t="shared" si="12"/>
        <v>0</v>
      </c>
      <c r="M36" s="63">
        <f t="shared" si="12"/>
        <v>0</v>
      </c>
      <c r="N36" s="63">
        <f t="shared" si="12"/>
        <v>0</v>
      </c>
      <c r="O36" s="63">
        <f t="shared" si="12"/>
        <v>0</v>
      </c>
      <c r="P36" s="63">
        <f t="shared" si="12"/>
        <v>0</v>
      </c>
      <c r="Q36" s="63">
        <f t="shared" si="12"/>
        <v>0</v>
      </c>
      <c r="R36" s="63">
        <f t="shared" si="12"/>
        <v>0</v>
      </c>
      <c r="S36" s="63">
        <f t="shared" si="12"/>
        <v>0</v>
      </c>
      <c r="T36" s="63">
        <f t="shared" si="12"/>
        <v>0</v>
      </c>
      <c r="U36" s="63">
        <f t="shared" si="2"/>
        <v>0</v>
      </c>
      <c r="V36" s="59" t="str">
        <f>IF(U36='1- OdR'!H42,"OK","CHECK")</f>
        <v>OK</v>
      </c>
    </row>
    <row r="37" spans="2:22" x14ac:dyDescent="0.2">
      <c r="B37" s="252">
        <f>'1- OdR'!B43</f>
        <v>0</v>
      </c>
      <c r="C37" s="52"/>
      <c r="D37" s="52"/>
      <c r="E37" s="52"/>
      <c r="F37" s="52"/>
      <c r="G37" s="52"/>
      <c r="H37" s="52"/>
      <c r="I37" s="52"/>
      <c r="J37" s="52"/>
      <c r="K37" s="52"/>
      <c r="L37" s="52"/>
      <c r="M37" s="52"/>
      <c r="N37" s="52"/>
      <c r="O37" s="52"/>
      <c r="P37" s="52"/>
      <c r="Q37" s="52"/>
      <c r="R37" s="52"/>
      <c r="S37" s="52"/>
      <c r="T37" s="52"/>
      <c r="U37" s="79">
        <f t="shared" si="2"/>
        <v>0</v>
      </c>
      <c r="V37" s="59" t="str">
        <f>IF(U37='1- OdR'!H43,"OK","CHECK")</f>
        <v>OK</v>
      </c>
    </row>
    <row r="38" spans="2:22" x14ac:dyDescent="0.2">
      <c r="B38" s="252">
        <f>'1- OdR'!B44</f>
        <v>0</v>
      </c>
      <c r="C38" s="52"/>
      <c r="D38" s="52"/>
      <c r="E38" s="52"/>
      <c r="F38" s="52"/>
      <c r="G38" s="52"/>
      <c r="H38" s="52"/>
      <c r="I38" s="52"/>
      <c r="J38" s="52"/>
      <c r="K38" s="52"/>
      <c r="L38" s="52"/>
      <c r="M38" s="52"/>
      <c r="N38" s="52"/>
      <c r="O38" s="52"/>
      <c r="P38" s="52"/>
      <c r="Q38" s="52"/>
      <c r="R38" s="52"/>
      <c r="S38" s="52"/>
      <c r="T38" s="52"/>
      <c r="U38" s="79">
        <f t="shared" si="2"/>
        <v>0</v>
      </c>
      <c r="V38" s="59" t="str">
        <f>IF(U38='1- OdR'!H44,"OK","CHECK")</f>
        <v>OK</v>
      </c>
    </row>
    <row r="39" spans="2:22" x14ac:dyDescent="0.2">
      <c r="B39" s="252">
        <f>'1- OdR'!B45</f>
        <v>0</v>
      </c>
      <c r="C39" s="52"/>
      <c r="D39" s="52"/>
      <c r="E39" s="52"/>
      <c r="F39" s="52"/>
      <c r="G39" s="52"/>
      <c r="H39" s="52"/>
      <c r="I39" s="52"/>
      <c r="J39" s="52"/>
      <c r="K39" s="52"/>
      <c r="L39" s="52"/>
      <c r="M39" s="52"/>
      <c r="N39" s="52"/>
      <c r="O39" s="52"/>
      <c r="P39" s="52"/>
      <c r="Q39" s="52"/>
      <c r="R39" s="52"/>
      <c r="S39" s="52"/>
      <c r="T39" s="52"/>
      <c r="U39" s="79">
        <f t="shared" si="2"/>
        <v>0</v>
      </c>
      <c r="V39" s="59" t="str">
        <f>IF(U39='1- OdR'!H45,"OK","CHECK")</f>
        <v>OK</v>
      </c>
    </row>
    <row r="40" spans="2:22" x14ac:dyDescent="0.2">
      <c r="B40" s="252">
        <f>'1- OdR'!B46</f>
        <v>0</v>
      </c>
      <c r="C40" s="52"/>
      <c r="D40" s="52"/>
      <c r="E40" s="52"/>
      <c r="F40" s="52"/>
      <c r="G40" s="52"/>
      <c r="H40" s="52"/>
      <c r="I40" s="52"/>
      <c r="J40" s="52"/>
      <c r="K40" s="52"/>
      <c r="L40" s="52"/>
      <c r="M40" s="52"/>
      <c r="N40" s="52"/>
      <c r="O40" s="52"/>
      <c r="P40" s="52"/>
      <c r="Q40" s="52"/>
      <c r="R40" s="52"/>
      <c r="S40" s="52"/>
      <c r="T40" s="52"/>
      <c r="U40" s="79">
        <f t="shared" si="2"/>
        <v>0</v>
      </c>
      <c r="V40" s="59" t="str">
        <f>IF(U40='1- OdR'!H46,"OK","CHECK")</f>
        <v>OK</v>
      </c>
    </row>
    <row r="41" spans="2:22" ht="10.8" thickBot="1" x14ac:dyDescent="0.25">
      <c r="B41" s="253">
        <f>'1- OdR'!B47</f>
        <v>0</v>
      </c>
      <c r="C41" s="55"/>
      <c r="D41" s="55"/>
      <c r="E41" s="55"/>
      <c r="F41" s="55"/>
      <c r="G41" s="55"/>
      <c r="H41" s="55"/>
      <c r="I41" s="55"/>
      <c r="J41" s="55"/>
      <c r="K41" s="55"/>
      <c r="L41" s="55"/>
      <c r="M41" s="55"/>
      <c r="N41" s="55"/>
      <c r="O41" s="55"/>
      <c r="P41" s="55"/>
      <c r="Q41" s="55"/>
      <c r="R41" s="55"/>
      <c r="S41" s="55"/>
      <c r="T41" s="55"/>
      <c r="U41" s="85">
        <f t="shared" si="2"/>
        <v>0</v>
      </c>
      <c r="V41" s="59" t="str">
        <f>IF(U41='1- OdR'!H47,"OK","CHECK")</f>
        <v>OK</v>
      </c>
    </row>
    <row r="42" spans="2:22" ht="24" customHeight="1" thickBot="1" x14ac:dyDescent="0.25">
      <c r="B42" s="5" t="str">
        <f>'1- OdR'!B48</f>
        <v>Costi per la tutela della proprietà intellettuale</v>
      </c>
      <c r="C42" s="63">
        <f>SUM(C43:C47)</f>
        <v>0</v>
      </c>
      <c r="D42" s="63">
        <f t="shared" ref="D42:T42" si="13">SUM(D43:D47)</f>
        <v>0</v>
      </c>
      <c r="E42" s="63">
        <f t="shared" si="13"/>
        <v>0</v>
      </c>
      <c r="F42" s="63">
        <f t="shared" si="13"/>
        <v>0</v>
      </c>
      <c r="G42" s="63">
        <f t="shared" si="13"/>
        <v>0</v>
      </c>
      <c r="H42" s="63">
        <f t="shared" si="13"/>
        <v>0</v>
      </c>
      <c r="I42" s="63">
        <f t="shared" si="13"/>
        <v>0</v>
      </c>
      <c r="J42" s="63">
        <f t="shared" si="13"/>
        <v>0</v>
      </c>
      <c r="K42" s="63">
        <f t="shared" si="13"/>
        <v>0</v>
      </c>
      <c r="L42" s="63">
        <f t="shared" si="13"/>
        <v>0</v>
      </c>
      <c r="M42" s="63">
        <f t="shared" si="13"/>
        <v>0</v>
      </c>
      <c r="N42" s="63">
        <f t="shared" si="13"/>
        <v>0</v>
      </c>
      <c r="O42" s="63">
        <f t="shared" si="13"/>
        <v>0</v>
      </c>
      <c r="P42" s="63">
        <f t="shared" si="13"/>
        <v>0</v>
      </c>
      <c r="Q42" s="63">
        <f t="shared" si="13"/>
        <v>0</v>
      </c>
      <c r="R42" s="63">
        <f t="shared" si="13"/>
        <v>0</v>
      </c>
      <c r="S42" s="63">
        <f t="shared" si="13"/>
        <v>0</v>
      </c>
      <c r="T42" s="63">
        <f t="shared" si="13"/>
        <v>0</v>
      </c>
      <c r="U42" s="63">
        <f t="shared" si="2"/>
        <v>0</v>
      </c>
      <c r="V42" s="59" t="str">
        <f>IF(U42='1- OdR'!H48,"OK","CHECK")</f>
        <v>OK</v>
      </c>
    </row>
    <row r="43" spans="2:22" x14ac:dyDescent="0.2">
      <c r="B43" s="254">
        <f>'1- OdR'!B49</f>
        <v>0</v>
      </c>
      <c r="C43" s="57"/>
      <c r="D43" s="57"/>
      <c r="E43" s="57"/>
      <c r="F43" s="57"/>
      <c r="G43" s="57"/>
      <c r="H43" s="57"/>
      <c r="I43" s="57"/>
      <c r="J43" s="57"/>
      <c r="K43" s="57"/>
      <c r="L43" s="57"/>
      <c r="M43" s="57"/>
      <c r="N43" s="57"/>
      <c r="O43" s="57"/>
      <c r="P43" s="57"/>
      <c r="Q43" s="57"/>
      <c r="R43" s="57"/>
      <c r="S43" s="57"/>
      <c r="T43" s="57"/>
      <c r="U43" s="68">
        <f t="shared" si="2"/>
        <v>0</v>
      </c>
      <c r="V43" s="59" t="str">
        <f>IF(U43='1- OdR'!H49,"OK","CHECK")</f>
        <v>OK</v>
      </c>
    </row>
    <row r="44" spans="2:22" x14ac:dyDescent="0.2">
      <c r="B44" s="252">
        <f>'1- OdR'!B50</f>
        <v>0</v>
      </c>
      <c r="C44" s="52"/>
      <c r="D44" s="52"/>
      <c r="E44" s="52"/>
      <c r="F44" s="52"/>
      <c r="G44" s="52"/>
      <c r="H44" s="52"/>
      <c r="I44" s="52"/>
      <c r="J44" s="52"/>
      <c r="K44" s="52"/>
      <c r="L44" s="52"/>
      <c r="M44" s="52"/>
      <c r="N44" s="52"/>
      <c r="O44" s="52"/>
      <c r="P44" s="52"/>
      <c r="Q44" s="52"/>
      <c r="R44" s="52"/>
      <c r="S44" s="52"/>
      <c r="T44" s="52"/>
      <c r="U44" s="79">
        <f t="shared" si="2"/>
        <v>0</v>
      </c>
      <c r="V44" s="59" t="str">
        <f>IF(U44='1- OdR'!H50,"OK","CHECK")</f>
        <v>OK</v>
      </c>
    </row>
    <row r="45" spans="2:22" x14ac:dyDescent="0.2">
      <c r="B45" s="252">
        <f>'1- OdR'!B51</f>
        <v>0</v>
      </c>
      <c r="C45" s="52"/>
      <c r="D45" s="52"/>
      <c r="E45" s="52"/>
      <c r="F45" s="52"/>
      <c r="G45" s="52"/>
      <c r="H45" s="52"/>
      <c r="I45" s="52"/>
      <c r="J45" s="52"/>
      <c r="K45" s="52"/>
      <c r="L45" s="52"/>
      <c r="M45" s="52"/>
      <c r="N45" s="52"/>
      <c r="O45" s="52"/>
      <c r="P45" s="52"/>
      <c r="Q45" s="52"/>
      <c r="R45" s="52"/>
      <c r="S45" s="52"/>
      <c r="T45" s="52"/>
      <c r="U45" s="79">
        <f t="shared" si="2"/>
        <v>0</v>
      </c>
      <c r="V45" s="59" t="str">
        <f>IF(U45='1- OdR'!H51,"OK","CHECK")</f>
        <v>OK</v>
      </c>
    </row>
    <row r="46" spans="2:22" x14ac:dyDescent="0.2">
      <c r="B46" s="252">
        <f>'1- OdR'!B52</f>
        <v>0</v>
      </c>
      <c r="C46" s="52"/>
      <c r="D46" s="52"/>
      <c r="E46" s="52"/>
      <c r="F46" s="52"/>
      <c r="G46" s="52"/>
      <c r="H46" s="52"/>
      <c r="I46" s="52"/>
      <c r="J46" s="52"/>
      <c r="K46" s="52"/>
      <c r="L46" s="52"/>
      <c r="M46" s="52"/>
      <c r="N46" s="52"/>
      <c r="O46" s="52"/>
      <c r="P46" s="52"/>
      <c r="Q46" s="52"/>
      <c r="R46" s="52"/>
      <c r="S46" s="52"/>
      <c r="T46" s="52"/>
      <c r="U46" s="79">
        <f t="shared" si="2"/>
        <v>0</v>
      </c>
      <c r="V46" s="59" t="str">
        <f>IF(U46='1- OdR'!H52,"OK","CHECK")</f>
        <v>OK</v>
      </c>
    </row>
    <row r="47" spans="2:22" ht="10.8" thickBot="1" x14ac:dyDescent="0.25">
      <c r="B47" s="252">
        <f>'1- OdR'!B53</f>
        <v>0</v>
      </c>
      <c r="C47" s="52"/>
      <c r="D47" s="52"/>
      <c r="E47" s="52"/>
      <c r="F47" s="52"/>
      <c r="G47" s="52"/>
      <c r="H47" s="52"/>
      <c r="I47" s="52"/>
      <c r="J47" s="52"/>
      <c r="K47" s="52"/>
      <c r="L47" s="52"/>
      <c r="M47" s="52"/>
      <c r="N47" s="52"/>
      <c r="O47" s="52"/>
      <c r="P47" s="52"/>
      <c r="Q47" s="52"/>
      <c r="R47" s="52"/>
      <c r="S47" s="52"/>
      <c r="T47" s="52"/>
      <c r="U47" s="79">
        <f t="shared" si="2"/>
        <v>0</v>
      </c>
      <c r="V47" s="59" t="str">
        <f>IF(U47='1- OdR'!H53,"OK","CHECK")</f>
        <v>OK</v>
      </c>
    </row>
    <row r="48" spans="2:22" ht="10.8" thickBot="1" x14ac:dyDescent="0.25">
      <c r="B48" s="5" t="str">
        <f>'1- OdR'!B54</f>
        <v>Spese Generali</v>
      </c>
      <c r="C48" s="63">
        <f>SUM(C49)</f>
        <v>0</v>
      </c>
      <c r="D48" s="63">
        <f t="shared" ref="D48:T48" si="14">SUM(D49)</f>
        <v>0</v>
      </c>
      <c r="E48" s="63">
        <f t="shared" si="14"/>
        <v>0</v>
      </c>
      <c r="F48" s="63">
        <f t="shared" si="14"/>
        <v>0</v>
      </c>
      <c r="G48" s="63">
        <f t="shared" si="14"/>
        <v>0</v>
      </c>
      <c r="H48" s="63">
        <f t="shared" si="14"/>
        <v>0</v>
      </c>
      <c r="I48" s="63">
        <f t="shared" si="14"/>
        <v>0</v>
      </c>
      <c r="J48" s="63">
        <f t="shared" si="14"/>
        <v>0</v>
      </c>
      <c r="K48" s="63">
        <f t="shared" si="14"/>
        <v>0</v>
      </c>
      <c r="L48" s="63">
        <f t="shared" si="14"/>
        <v>0</v>
      </c>
      <c r="M48" s="63">
        <f t="shared" si="14"/>
        <v>0</v>
      </c>
      <c r="N48" s="63">
        <f t="shared" si="14"/>
        <v>0</v>
      </c>
      <c r="O48" s="63">
        <f t="shared" si="14"/>
        <v>0</v>
      </c>
      <c r="P48" s="63">
        <f t="shared" si="14"/>
        <v>0</v>
      </c>
      <c r="Q48" s="63">
        <f t="shared" si="14"/>
        <v>0</v>
      </c>
      <c r="R48" s="63">
        <f t="shared" si="14"/>
        <v>0</v>
      </c>
      <c r="S48" s="63">
        <f t="shared" si="14"/>
        <v>0</v>
      </c>
      <c r="T48" s="63">
        <f t="shared" si="14"/>
        <v>0</v>
      </c>
      <c r="U48" s="63">
        <f t="shared" si="2"/>
        <v>0</v>
      </c>
      <c r="V48" s="59" t="str">
        <f>IF(U48='1- OdR'!H54,"OK","CHECK")</f>
        <v>OK</v>
      </c>
    </row>
    <row r="49" spans="2:22" ht="10.8" thickBot="1" x14ac:dyDescent="0.25">
      <c r="B49" s="157" t="str">
        <f>'1- OdR'!B55</f>
        <v>Spese generali calcolate in misura forfettaria</v>
      </c>
      <c r="C49" s="158"/>
      <c r="D49" s="158"/>
      <c r="E49" s="158"/>
      <c r="F49" s="158"/>
      <c r="G49" s="158"/>
      <c r="H49" s="158"/>
      <c r="I49" s="158"/>
      <c r="J49" s="158"/>
      <c r="K49" s="158"/>
      <c r="L49" s="158"/>
      <c r="M49" s="158"/>
      <c r="N49" s="158"/>
      <c r="O49" s="158"/>
      <c r="P49" s="158"/>
      <c r="Q49" s="158"/>
      <c r="R49" s="158"/>
      <c r="S49" s="158"/>
      <c r="T49" s="158"/>
      <c r="U49" s="159">
        <f t="shared" si="2"/>
        <v>0</v>
      </c>
      <c r="V49" s="59" t="str">
        <f>IF(U49='1- OdR'!H55,"OK","CHECK")</f>
        <v>OK</v>
      </c>
    </row>
    <row r="50" spans="2:22" ht="10.8" thickBot="1" x14ac:dyDescent="0.25">
      <c r="B50" s="5" t="str">
        <f>'1- OdR'!B56</f>
        <v>Altri costi di esercizio</v>
      </c>
      <c r="C50" s="63">
        <f>SUM(C51:C55)</f>
        <v>0</v>
      </c>
      <c r="D50" s="63">
        <f t="shared" ref="D50:T50" si="15">SUM(D51:D55)</f>
        <v>0</v>
      </c>
      <c r="E50" s="63">
        <f t="shared" si="15"/>
        <v>0</v>
      </c>
      <c r="F50" s="63">
        <f t="shared" si="15"/>
        <v>0</v>
      </c>
      <c r="G50" s="63">
        <f t="shared" si="15"/>
        <v>0</v>
      </c>
      <c r="H50" s="63">
        <f t="shared" si="15"/>
        <v>0</v>
      </c>
      <c r="I50" s="63">
        <f t="shared" si="15"/>
        <v>0</v>
      </c>
      <c r="J50" s="63">
        <f t="shared" si="15"/>
        <v>0</v>
      </c>
      <c r="K50" s="63">
        <f t="shared" si="15"/>
        <v>0</v>
      </c>
      <c r="L50" s="63">
        <f t="shared" si="15"/>
        <v>0</v>
      </c>
      <c r="M50" s="63">
        <f t="shared" si="15"/>
        <v>0</v>
      </c>
      <c r="N50" s="63">
        <f t="shared" si="15"/>
        <v>0</v>
      </c>
      <c r="O50" s="63">
        <f t="shared" si="15"/>
        <v>0</v>
      </c>
      <c r="P50" s="63">
        <f t="shared" si="15"/>
        <v>0</v>
      </c>
      <c r="Q50" s="63">
        <f t="shared" si="15"/>
        <v>0</v>
      </c>
      <c r="R50" s="63">
        <f t="shared" si="15"/>
        <v>0</v>
      </c>
      <c r="S50" s="63">
        <f t="shared" si="15"/>
        <v>0</v>
      </c>
      <c r="T50" s="63">
        <f t="shared" si="15"/>
        <v>0</v>
      </c>
      <c r="U50" s="63">
        <f t="shared" si="2"/>
        <v>0</v>
      </c>
      <c r="V50" s="59" t="str">
        <f>IF(U50='1- OdR'!H56,"OK","CHECK")</f>
        <v>OK</v>
      </c>
    </row>
    <row r="51" spans="2:22" x14ac:dyDescent="0.2">
      <c r="B51" s="252">
        <f>'1- OdR'!B57</f>
        <v>0</v>
      </c>
      <c r="C51" s="52"/>
      <c r="D51" s="52"/>
      <c r="E51" s="52"/>
      <c r="F51" s="52"/>
      <c r="G51" s="52"/>
      <c r="H51" s="52"/>
      <c r="I51" s="52"/>
      <c r="J51" s="52"/>
      <c r="K51" s="52"/>
      <c r="L51" s="52"/>
      <c r="M51" s="52"/>
      <c r="N51" s="52"/>
      <c r="O51" s="52"/>
      <c r="P51" s="52"/>
      <c r="Q51" s="52"/>
      <c r="R51" s="52"/>
      <c r="S51" s="52"/>
      <c r="T51" s="52"/>
      <c r="U51" s="79">
        <f t="shared" si="2"/>
        <v>0</v>
      </c>
      <c r="V51" s="59" t="str">
        <f>IF(U51='1- OdR'!H57,"OK","CHECK")</f>
        <v>OK</v>
      </c>
    </row>
    <row r="52" spans="2:22" x14ac:dyDescent="0.2">
      <c r="B52" s="255">
        <f>'1- OdR'!B58</f>
        <v>0</v>
      </c>
      <c r="C52" s="160"/>
      <c r="D52" s="160"/>
      <c r="E52" s="160"/>
      <c r="F52" s="160"/>
      <c r="G52" s="160"/>
      <c r="H52" s="160"/>
      <c r="I52" s="160"/>
      <c r="J52" s="160"/>
      <c r="K52" s="160"/>
      <c r="L52" s="160"/>
      <c r="M52" s="160"/>
      <c r="N52" s="160"/>
      <c r="O52" s="160"/>
      <c r="P52" s="160"/>
      <c r="Q52" s="160"/>
      <c r="R52" s="160"/>
      <c r="S52" s="160"/>
      <c r="T52" s="160"/>
      <c r="U52" s="79">
        <f t="shared" si="2"/>
        <v>0</v>
      </c>
      <c r="V52" s="59" t="str">
        <f>IF(U52='1- OdR'!H58,"OK","CHECK")</f>
        <v>OK</v>
      </c>
    </row>
    <row r="53" spans="2:22" x14ac:dyDescent="0.2">
      <c r="B53" s="255">
        <f>'1- OdR'!B59</f>
        <v>0</v>
      </c>
      <c r="C53" s="160"/>
      <c r="D53" s="160"/>
      <c r="E53" s="160"/>
      <c r="F53" s="160"/>
      <c r="G53" s="160"/>
      <c r="H53" s="160"/>
      <c r="I53" s="160"/>
      <c r="J53" s="160"/>
      <c r="K53" s="160"/>
      <c r="L53" s="160"/>
      <c r="M53" s="160"/>
      <c r="N53" s="160"/>
      <c r="O53" s="160"/>
      <c r="P53" s="160"/>
      <c r="Q53" s="160"/>
      <c r="R53" s="160"/>
      <c r="S53" s="160"/>
      <c r="T53" s="160"/>
      <c r="U53" s="79">
        <f t="shared" si="2"/>
        <v>0</v>
      </c>
      <c r="V53" s="59" t="str">
        <f>IF(U53='1- OdR'!H59,"OK","CHECK")</f>
        <v>OK</v>
      </c>
    </row>
    <row r="54" spans="2:22" x14ac:dyDescent="0.2">
      <c r="B54" s="255">
        <f>'1- OdR'!B60</f>
        <v>0</v>
      </c>
      <c r="C54" s="160"/>
      <c r="D54" s="160"/>
      <c r="E54" s="160"/>
      <c r="F54" s="160"/>
      <c r="G54" s="160"/>
      <c r="H54" s="160"/>
      <c r="I54" s="160"/>
      <c r="J54" s="160"/>
      <c r="K54" s="160"/>
      <c r="L54" s="160"/>
      <c r="M54" s="160"/>
      <c r="N54" s="160"/>
      <c r="O54" s="160"/>
      <c r="P54" s="160"/>
      <c r="Q54" s="160"/>
      <c r="R54" s="160"/>
      <c r="S54" s="160"/>
      <c r="T54" s="160"/>
      <c r="U54" s="79">
        <f t="shared" si="2"/>
        <v>0</v>
      </c>
      <c r="V54" s="59" t="str">
        <f>IF(U54='1- OdR'!H60,"OK","CHECK")</f>
        <v>OK</v>
      </c>
    </row>
    <row r="55" spans="2:22" ht="10.8" thickBot="1" x14ac:dyDescent="0.25">
      <c r="B55" s="253">
        <f>'1- OdR'!B61</f>
        <v>0</v>
      </c>
      <c r="C55" s="55"/>
      <c r="D55" s="55"/>
      <c r="E55" s="55"/>
      <c r="F55" s="55"/>
      <c r="G55" s="55"/>
      <c r="H55" s="55"/>
      <c r="I55" s="55"/>
      <c r="J55" s="55"/>
      <c r="K55" s="55"/>
      <c r="L55" s="55"/>
      <c r="M55" s="55"/>
      <c r="N55" s="55"/>
      <c r="O55" s="55"/>
      <c r="P55" s="55"/>
      <c r="Q55" s="55"/>
      <c r="R55" s="55"/>
      <c r="S55" s="55"/>
      <c r="T55" s="55"/>
      <c r="U55" s="85">
        <f t="shared" si="2"/>
        <v>0</v>
      </c>
      <c r="V55" s="59" t="str">
        <f>IF(U55='1- OdR'!H61,"OK","CHECK")</f>
        <v>OK</v>
      </c>
    </row>
    <row r="56" spans="2:22" x14ac:dyDescent="0.2">
      <c r="B56" s="50"/>
      <c r="C56" s="50"/>
      <c r="D56" s="50"/>
      <c r="E56" s="50"/>
      <c r="F56" s="50"/>
      <c r="G56" s="50"/>
      <c r="H56" s="50"/>
      <c r="I56" s="50"/>
      <c r="J56" s="50"/>
      <c r="K56" s="50"/>
      <c r="L56" s="50"/>
      <c r="M56" s="50"/>
      <c r="N56" s="50"/>
      <c r="O56" s="50"/>
      <c r="P56" s="50"/>
      <c r="Q56" s="50"/>
      <c r="R56" s="50"/>
      <c r="S56" s="50"/>
      <c r="T56" s="50"/>
      <c r="U56" s="50"/>
      <c r="V56" s="59" t="str">
        <f>IF((COUNTIF(V6:V55,"check"))&gt;0,"CHECK","OK")</f>
        <v>OK</v>
      </c>
    </row>
    <row r="57" spans="2:22" ht="15.6" x14ac:dyDescent="0.2">
      <c r="B57" s="193" t="s">
        <v>206</v>
      </c>
      <c r="C57" s="221"/>
      <c r="D57" s="221"/>
      <c r="E57" s="221"/>
      <c r="F57" s="221"/>
      <c r="G57" s="221"/>
      <c r="H57" s="221"/>
      <c r="I57" s="221"/>
      <c r="J57" s="221"/>
      <c r="K57" s="221"/>
      <c r="L57" s="221"/>
      <c r="M57" s="221"/>
      <c r="N57" s="221"/>
      <c r="O57" s="221"/>
      <c r="P57" s="221"/>
      <c r="Q57" s="221"/>
      <c r="R57" s="221"/>
      <c r="S57" s="221"/>
      <c r="T57" s="221"/>
      <c r="U57" s="221"/>
      <c r="V57" s="221"/>
    </row>
    <row r="58" spans="2:22" s="3" customFormat="1" ht="25.35" customHeight="1" thickBot="1" x14ac:dyDescent="0.25">
      <c r="B58" s="369" t="s">
        <v>169</v>
      </c>
      <c r="C58" s="369"/>
      <c r="D58" s="369"/>
      <c r="E58" s="457"/>
      <c r="F58" s="457"/>
      <c r="G58" s="458" t="str">
        <f>IF(E58="","Selezionare","OK")</f>
        <v>Selezionare</v>
      </c>
      <c r="H58" s="458"/>
      <c r="I58" s="385" t="s">
        <v>332</v>
      </c>
      <c r="J58" s="385"/>
      <c r="K58" s="385"/>
      <c r="L58" s="385"/>
      <c r="M58" s="385"/>
      <c r="N58" s="385"/>
      <c r="O58" s="385"/>
      <c r="P58" s="385"/>
      <c r="Q58" s="385"/>
      <c r="R58" s="385"/>
      <c r="S58" s="385"/>
      <c r="T58" s="385"/>
      <c r="U58" s="385"/>
      <c r="V58" s="385"/>
    </row>
    <row r="59" spans="2:22" ht="10.8" thickBot="1" x14ac:dyDescent="0.25">
      <c r="B59" s="139" t="s">
        <v>4</v>
      </c>
      <c r="C59" s="139" t="s">
        <v>14</v>
      </c>
      <c r="D59" s="140" t="s">
        <v>15</v>
      </c>
      <c r="E59" s="140" t="s">
        <v>16</v>
      </c>
      <c r="F59" s="140" t="s">
        <v>17</v>
      </c>
      <c r="G59" s="140" t="s">
        <v>18</v>
      </c>
      <c r="H59" s="140" t="s">
        <v>19</v>
      </c>
      <c r="I59" s="140" t="s">
        <v>20</v>
      </c>
      <c r="J59" s="140" t="s">
        <v>21</v>
      </c>
      <c r="K59" s="140" t="s">
        <v>22</v>
      </c>
      <c r="L59" s="140" t="s">
        <v>23</v>
      </c>
      <c r="M59" s="140" t="s">
        <v>24</v>
      </c>
      <c r="N59" s="140" t="s">
        <v>25</v>
      </c>
      <c r="O59" s="140" t="s">
        <v>26</v>
      </c>
      <c r="P59" s="140" t="s">
        <v>27</v>
      </c>
      <c r="Q59" s="140" t="s">
        <v>28</v>
      </c>
      <c r="R59" s="140" t="s">
        <v>29</v>
      </c>
      <c r="S59" s="140" t="s">
        <v>30</v>
      </c>
      <c r="T59" s="140" t="s">
        <v>31</v>
      </c>
      <c r="U59" s="141" t="s">
        <v>2</v>
      </c>
      <c r="V59" s="198"/>
    </row>
    <row r="60" spans="2:22" ht="30" customHeight="1" thickBot="1" x14ac:dyDescent="0.25">
      <c r="B60" s="143" t="s">
        <v>157</v>
      </c>
      <c r="C60" s="80">
        <f>C6</f>
        <v>0</v>
      </c>
      <c r="D60" s="80" t="str">
        <f t="shared" ref="D60:T60" si="16">IF(OR(C60=$U$6,C60=""),"",C60+D6)</f>
        <v/>
      </c>
      <c r="E60" s="80" t="str">
        <f t="shared" si="16"/>
        <v/>
      </c>
      <c r="F60" s="80" t="str">
        <f t="shared" si="16"/>
        <v/>
      </c>
      <c r="G60" s="80" t="str">
        <f t="shared" si="16"/>
        <v/>
      </c>
      <c r="H60" s="80" t="str">
        <f t="shared" si="16"/>
        <v/>
      </c>
      <c r="I60" s="80" t="str">
        <f t="shared" si="16"/>
        <v/>
      </c>
      <c r="J60" s="80" t="str">
        <f t="shared" si="16"/>
        <v/>
      </c>
      <c r="K60" s="80" t="str">
        <f t="shared" si="16"/>
        <v/>
      </c>
      <c r="L60" s="80" t="str">
        <f t="shared" si="16"/>
        <v/>
      </c>
      <c r="M60" s="80" t="str">
        <f t="shared" si="16"/>
        <v/>
      </c>
      <c r="N60" s="80" t="str">
        <f t="shared" si="16"/>
        <v/>
      </c>
      <c r="O60" s="80" t="str">
        <f t="shared" si="16"/>
        <v/>
      </c>
      <c r="P60" s="80" t="str">
        <f t="shared" si="16"/>
        <v/>
      </c>
      <c r="Q60" s="80" t="str">
        <f t="shared" si="16"/>
        <v/>
      </c>
      <c r="R60" s="80" t="str">
        <f t="shared" si="16"/>
        <v/>
      </c>
      <c r="S60" s="80" t="str">
        <f t="shared" si="16"/>
        <v/>
      </c>
      <c r="T60" s="80" t="str">
        <f t="shared" si="16"/>
        <v/>
      </c>
      <c r="U60" s="81"/>
      <c r="V60" s="198"/>
    </row>
    <row r="61" spans="2:22" ht="30" customHeight="1" thickBot="1" x14ac:dyDescent="0.25">
      <c r="B61" s="143" t="s">
        <v>156</v>
      </c>
      <c r="C61" s="82" t="str">
        <f>IF($U$6=0,"",C60/$U$6)</f>
        <v/>
      </c>
      <c r="D61" s="82" t="str">
        <f>IF(OR($U$6=0,C61=100%,C61=""),"",D60/$U$6)</f>
        <v/>
      </c>
      <c r="E61" s="82" t="str">
        <f t="shared" ref="E61:T61" si="17">IF(OR($U$6=0,D61=100%,D61=""),"",E60/$U$6)</f>
        <v/>
      </c>
      <c r="F61" s="82" t="str">
        <f t="shared" si="17"/>
        <v/>
      </c>
      <c r="G61" s="82" t="str">
        <f t="shared" si="17"/>
        <v/>
      </c>
      <c r="H61" s="82" t="str">
        <f t="shared" si="17"/>
        <v/>
      </c>
      <c r="I61" s="82" t="str">
        <f t="shared" si="17"/>
        <v/>
      </c>
      <c r="J61" s="82" t="str">
        <f t="shared" si="17"/>
        <v/>
      </c>
      <c r="K61" s="82" t="str">
        <f t="shared" si="17"/>
        <v/>
      </c>
      <c r="L61" s="82" t="str">
        <f t="shared" si="17"/>
        <v/>
      </c>
      <c r="M61" s="82" t="str">
        <f t="shared" si="17"/>
        <v/>
      </c>
      <c r="N61" s="82" t="str">
        <f t="shared" si="17"/>
        <v/>
      </c>
      <c r="O61" s="82" t="str">
        <f t="shared" si="17"/>
        <v/>
      </c>
      <c r="P61" s="82" t="str">
        <f t="shared" si="17"/>
        <v/>
      </c>
      <c r="Q61" s="82" t="str">
        <f t="shared" si="17"/>
        <v/>
      </c>
      <c r="R61" s="82" t="str">
        <f t="shared" si="17"/>
        <v/>
      </c>
      <c r="S61" s="82" t="str">
        <f t="shared" si="17"/>
        <v/>
      </c>
      <c r="T61" s="82" t="str">
        <f t="shared" si="17"/>
        <v/>
      </c>
      <c r="U61" s="83"/>
      <c r="V61" s="198"/>
    </row>
    <row r="62" spans="2:22" ht="30" customHeight="1" thickBot="1" x14ac:dyDescent="0.25">
      <c r="B62" s="144" t="s">
        <v>181</v>
      </c>
      <c r="C62" s="118" t="str">
        <f>IF(OR(U6=0,E58&lt;&gt;"1 - con anticipazione"),"",IF(C61=100%,'1- OdR'!$L$69,IF(C61&gt;=50%,(90%*'1- OdR'!$L$69),40%*'1- OdR'!$L$69)))</f>
        <v/>
      </c>
      <c r="D62" s="118" t="str">
        <f>IF(OR($E$58&lt;&gt;"1 - con anticipazione",$U$6=0),"",IF(AND(D61=100%,C64=(90%*'1- OdR'!$L$69)),(10%*'1- OdR'!$L$69),IF(AND(D61=100%,C64=(40%*'1- OdR'!$L$69)),(60%*'1- OdR'!$L$69),IF(AND(D61=100%,C64=0),'1- OdR'!$L$69,IF(AND(D61&gt;=50%,D61&lt;100%,C64&lt;(90%*'1- OdR'!$L$69)),(50%*'1- OdR'!$L$69),0)))))</f>
        <v/>
      </c>
      <c r="E62" s="118" t="str">
        <f>IF(OR($E$58&lt;&gt;"1 - con anticipazione",$U$6=0),"",IF(AND(E61=100%,D64=(90%*'1- OdR'!$L$69)),(10%*'1- OdR'!$L$69),IF(AND(E61=100%,D64=(40%*'1- OdR'!$L$69)),(60%*'1- OdR'!$L$69),IF(AND(E61=100%,D64=0),'1- OdR'!$L$69,IF(AND(E61&gt;=50%,E61&lt;100%,D64&lt;(90%*'1- OdR'!$L$69)),(50%*'1- OdR'!$L$69),0)))))</f>
        <v/>
      </c>
      <c r="F62" s="118" t="str">
        <f>IF(OR($E$58&lt;&gt;"1 - con anticipazione",$U$6=0),"",IF(AND(F61=100%,E64=(90%*'1- OdR'!$L$69)),(10%*'1- OdR'!$L$69),IF(AND(F61=100%,E64=(40%*'1- OdR'!$L$69)),(60%*'1- OdR'!$L$69),IF(AND(F61=100%,E64=0),'1- OdR'!$L$69,IF(AND(F61&gt;=50%,F61&lt;100%,E64&lt;(90%*'1- OdR'!$L$69)),(50%*'1- OdR'!$L$69),0)))))</f>
        <v/>
      </c>
      <c r="G62" s="118" t="str">
        <f>IF(OR($E$58&lt;&gt;"1 - con anticipazione",$U$6=0),"",IF(AND(G61=100%,F64=(90%*'1- OdR'!$L$69)),(10%*'1- OdR'!$L$69),IF(AND(G61=100%,F64=(40%*'1- OdR'!$L$69)),(60%*'1- OdR'!$L$69),IF(AND(G61=100%,F64=0),'1- OdR'!$L$69,IF(AND(G61&gt;=50%,G61&lt;100%,F64&lt;(90%*'1- OdR'!$L$69)),(50%*'1- OdR'!$L$69),0)))))</f>
        <v/>
      </c>
      <c r="H62" s="118" t="str">
        <f>IF(OR($E$58&lt;&gt;"1 - con anticipazione",$U$6=0),"",IF(AND(H61=100%,G64=(90%*'1- OdR'!$L$69)),(10%*'1- OdR'!$L$69),IF(AND(H61=100%,G64=(40%*'1- OdR'!$L$69)),(60%*'1- OdR'!$L$69),IF(AND(H61=100%,G64=0),'1- OdR'!$L$69,IF(AND(H61&gt;=50%,H61&lt;100%,G64&lt;(90%*'1- OdR'!$L$69)),(50%*'1- OdR'!$L$69),0)))))</f>
        <v/>
      </c>
      <c r="I62" s="118" t="str">
        <f>IF(OR($E$58&lt;&gt;"1 - con anticipazione",$U$6=0),"",IF(AND(I61=100%,H64=(90%*'1- OdR'!$L$69)),(10%*'1- OdR'!$L$69),IF(AND(I61=100%,H64=(40%*'1- OdR'!$L$69)),(60%*'1- OdR'!$L$69),IF(AND(I61=100%,H64=0),'1- OdR'!$L$69,IF(AND(I61&gt;=50%,I61&lt;100%,H64&lt;(90%*'1- OdR'!$L$69)),(50%*'1- OdR'!$L$69),0)))))</f>
        <v/>
      </c>
      <c r="J62" s="118" t="str">
        <f>IF(OR($E$58&lt;&gt;"1 - con anticipazione",$U$6=0),"",IF(AND(J61=100%,I64=(90%*'1- OdR'!$L$69)),(10%*'1- OdR'!$L$69),IF(AND(J61=100%,I64=(40%*'1- OdR'!$L$69)),(60%*'1- OdR'!$L$69),IF(AND(J61=100%,I64=0),'1- OdR'!$L$69,IF(AND(J61&gt;=50%,J61&lt;100%,I64&lt;(90%*'1- OdR'!$L$69)),(50%*'1- OdR'!$L$69),0)))))</f>
        <v/>
      </c>
      <c r="K62" s="118" t="str">
        <f>IF(OR($E$58&lt;&gt;"1 - con anticipazione",$U$6=0),"",IF(AND(K61=100%,J64=(90%*'1- OdR'!$L$69)),(10%*'1- OdR'!$L$69),IF(AND(K61=100%,J64=(40%*'1- OdR'!$L$69)),(60%*'1- OdR'!$L$69),IF(AND(K61=100%,J64=0),'1- OdR'!$L$69,IF(AND(K61&gt;=50%,K61&lt;100%,J64&lt;(90%*'1- OdR'!$L$69)),(50%*'1- OdR'!$L$69),0)))))</f>
        <v/>
      </c>
      <c r="L62" s="118" t="str">
        <f>IF(OR($E$58&lt;&gt;"1 - con anticipazione",$U$6=0),"",IF(AND(L61=100%,K64=(90%*'1- OdR'!$L$69)),(10%*'1- OdR'!$L$69),IF(AND(L61=100%,K64=(40%*'1- OdR'!$L$69)),(60%*'1- OdR'!$L$69),IF(AND(L61=100%,K64=0),'1- OdR'!$L$69,IF(AND(L61&gt;=50%,L61&lt;100%,K64&lt;(90%*'1- OdR'!$L$69)),(50%*'1- OdR'!$L$69),0)))))</f>
        <v/>
      </c>
      <c r="M62" s="118" t="str">
        <f>IF(OR($E$58&lt;&gt;"1 - con anticipazione",$U$6=0),"",IF(AND(M61=100%,L64=(90%*'1- OdR'!$L$69)),(10%*'1- OdR'!$L$69),IF(AND(M61=100%,L64=(40%*'1- OdR'!$L$69)),(60%*'1- OdR'!$L$69),IF(AND(M61=100%,L64=0),'1- OdR'!$L$69,IF(AND(M61&gt;=50%,M61&lt;100%,L64&lt;(90%*'1- OdR'!$L$69)),(50%*'1- OdR'!$L$69),0)))))</f>
        <v/>
      </c>
      <c r="N62" s="118" t="str">
        <f>IF(OR($E$58&lt;&gt;"1 - con anticipazione",$U$6=0),"",IF(AND(N61=100%,M64=(90%*'1- OdR'!$L$69)),(10%*'1- OdR'!$L$69),IF(AND(N61=100%,M64=(40%*'1- OdR'!$L$69)),(60%*'1- OdR'!$L$69),IF(AND(N61=100%,M64=0),'1- OdR'!$L$69,IF(AND(N61&gt;=50%,N61&lt;100%,M64&lt;(90%*'1- OdR'!$L$69)),(50%*'1- OdR'!$L$69),0)))))</f>
        <v/>
      </c>
      <c r="O62" s="118" t="str">
        <f>IF(OR($E$58&lt;&gt;"1 - con anticipazione",$U$6=0),"",IF(AND(O61=100%,N64=(90%*'1- OdR'!$L$69)),(10%*'1- OdR'!$L$69),IF(AND(O61=100%,N64=(40%*'1- OdR'!$L$69)),(60%*'1- OdR'!$L$69),IF(AND(O61=100%,N64=0),'1- OdR'!$L$69,IF(AND(O61&gt;=50%,O61&lt;100%,N64&lt;(90%*'1- OdR'!$L$69)),(50%*'1- OdR'!$L$69),0)))))</f>
        <v/>
      </c>
      <c r="P62" s="118" t="str">
        <f>IF(OR($E$58&lt;&gt;"1 - con anticipazione",$U$6=0),"",IF(AND(P61=100%,O64=(90%*'1- OdR'!$L$69)),(10%*'1- OdR'!$L$69),IF(AND(P61=100%,O64=(40%*'1- OdR'!$L$69)),(60%*'1- OdR'!$L$69),IF(AND(P61=100%,O64=0),'1- OdR'!$L$69,IF(AND(P61&gt;=50%,P61&lt;100%,O64&lt;(90%*'1- OdR'!$L$69)),(50%*'1- OdR'!$L$69),0)))))</f>
        <v/>
      </c>
      <c r="Q62" s="118" t="str">
        <f>IF(OR($E$58&lt;&gt;"1 - con anticipazione",$U$6=0),"",IF(AND(Q61=100%,P64=(90%*'1- OdR'!$L$69)),(10%*'1- OdR'!$L$69),IF(AND(Q61=100%,P64=(40%*'1- OdR'!$L$69)),(60%*'1- OdR'!$L$69),IF(AND(Q61=100%,P64=0),'1- OdR'!$L$69,IF(AND(Q61&gt;=50%,Q61&lt;100%,P64&lt;(90%*'1- OdR'!$L$69)),(50%*'1- OdR'!$L$69),0)))))</f>
        <v/>
      </c>
      <c r="R62" s="118" t="str">
        <f>IF(OR($E$58&lt;&gt;"1 - con anticipazione",$U$6=0),"",IF(AND(R61=100%,Q64=(90%*'1- OdR'!$L$69)),(10%*'1- OdR'!$L$69),IF(AND(R61=100%,Q64=(40%*'1- OdR'!$L$69)),(60%*'1- OdR'!$L$69),IF(AND(R61=100%,Q64=0),'1- OdR'!$L$69,IF(AND(R61&gt;=50%,R61&lt;100%,Q64&lt;(90%*'1- OdR'!$L$69)),(50%*'1- OdR'!$L$69),0)))))</f>
        <v/>
      </c>
      <c r="S62" s="118" t="str">
        <f>IF(OR($E$58&lt;&gt;"1 - con anticipazione",$U$6=0),"",IF(AND(S61=100%,R64=(90%*'1- OdR'!$L$69)),(10%*'1- OdR'!$L$69),IF(AND(S61=100%,R64=(40%*'1- OdR'!$L$69)),(60%*'1- OdR'!$L$69),IF(AND(S61=100%,R64=0),'1- OdR'!$L$69,IF(AND(S61&gt;=50%,S61&lt;100%,R64&lt;(90%*'1- OdR'!$L$69)),(50%*'1- OdR'!$L$69),0)))))</f>
        <v/>
      </c>
      <c r="T62" s="118" t="str">
        <f>IF(OR($E$58&lt;&gt;"1 - con anticipazione",$U$6=0),"",IF(AND(T61=100%,S64=(90%*'1- OdR'!$L$69)),(10%*'1- OdR'!$L$69),IF(AND(T61=100%,S64=(40%*'1- OdR'!$L$69)),(60%*'1- OdR'!$L$69),IF(AND(T61=100%,S64=0),'1- OdR'!$L$69,IF(AND(T61&gt;=50%,T61&lt;100%,S64&lt;(90%*'1- OdR'!$L$69)),(50%*'1- OdR'!$L$69),0)))))</f>
        <v/>
      </c>
      <c r="U62" s="119">
        <f>SUM(C62:T62)</f>
        <v>0</v>
      </c>
      <c r="V62" s="223" t="str">
        <f>IF(E58=Elenco!I7,"",IF(AND(E58=Elenco!I6,'1- OdR'!L69&gt;0,U62='1- OdR'!L69),"OK","Check"))</f>
        <v>Check</v>
      </c>
    </row>
    <row r="63" spans="2:22" ht="30" customHeight="1" thickBot="1" x14ac:dyDescent="0.25">
      <c r="B63" s="144" t="s">
        <v>182</v>
      </c>
      <c r="C63" s="118" t="str">
        <f>IF(OR($E$58&lt;&gt;"2 - avanzamento lavori",$U$6=0),"",IF(AND(C61&gt;=40%,C61&lt;90%),(40%*'1- OdR'!$L$69),IF(C61=100%,'1- OdR'!$L$69,IF(C61&gt;=90%,(90%*'1- OdR'!$L$69),0))))</f>
        <v/>
      </c>
      <c r="D63" s="118" t="str">
        <f>IF(OR($E$58&lt;&gt;"2 - avanzamento lavori",$U$6=0),"",IF(AND(D61=100%,C64=(90%*'1- OdR'!$L$69)),(10%*'1- OdR'!$L$69),IF(AND(D61=100%,C64=(40%*'1- OdR'!$L$69)),(60%*'1- OdR'!$L$69),IF(AND(D61=100%,C64=0),'1- OdR'!$L$69,IF(AND(D61&gt;=90%,D61&lt;100%,C64=0),(90%*'1- OdR'!$L$69),IF(AND(D61&gt;=40%,D61&lt;90%,C64&lt;(40%*'1- OdR'!$L$69)),(40%*'1- OdR'!$L$69),IF(AND(D61&gt;=90%,D61&lt;100%,C64=(40%*'1- OdR'!$L$69)),(50%*'1- OdR'!$L$69),0)))))))</f>
        <v/>
      </c>
      <c r="E63" s="118" t="str">
        <f>IF(OR($E$58&lt;&gt;"2 - avanzamento lavori",$U$6=0),"",IF(AND(E61=100%,D64=(90%*'1- OdR'!$L$69)),(10%*'1- OdR'!$L$69),IF(AND(E61=100%,D64=(40%*'1- OdR'!$L$69)),(60%*'1- OdR'!$L$69),IF(AND(E61=100%,D64=0),'1- OdR'!$L$69,IF(AND(E61&gt;=90%,E61&lt;100%,D64=0),(90%*'1- OdR'!$L$69),IF(AND(E61&gt;=40%,E61&lt;90%,D64&lt;(40%*'1- OdR'!$L$69)),(40%*'1- OdR'!$L$69),IF(AND(E61&gt;=90%,E61&lt;100%,D64=(40%*'1- OdR'!$L$69)),(50%*'1- OdR'!$L$69),0)))))))</f>
        <v/>
      </c>
      <c r="F63" s="118" t="str">
        <f>IF(OR($E$58&lt;&gt;"2 - avanzamento lavori",$U$6=0),"",IF(AND(F61=100%,E64=(90%*'1- OdR'!$L$69)),(10%*'1- OdR'!$L$69),IF(AND(F61=100%,E64=(40%*'1- OdR'!$L$69)),(60%*'1- OdR'!$L$69),IF(AND(F61=100%,E64=0),'1- OdR'!$L$69,IF(AND(F61&gt;=90%,F61&lt;100%,E64=0),(90%*'1- OdR'!$L$69),IF(AND(F61&gt;=40%,F61&lt;90%,E64&lt;(40%*'1- OdR'!$L$69)),(40%*'1- OdR'!$L$69),IF(AND(F61&gt;=90%,F61&lt;100%,E64=(40%*'1- OdR'!$L$69)),(50%*'1- OdR'!$L$69),0)))))))</f>
        <v/>
      </c>
      <c r="G63" s="118" t="str">
        <f>IF(OR($E$58&lt;&gt;"2 - avanzamento lavori",$U$6=0),"",IF(AND(G61=100%,F64=(90%*'1- OdR'!$L$69)),(10%*'1- OdR'!$L$69),IF(AND(G61=100%,F64=(40%*'1- OdR'!$L$69)),(60%*'1- OdR'!$L$69),IF(AND(G61=100%,F64=0),'1- OdR'!$L$69,IF(AND(G61&gt;=90%,G61&lt;100%,F64=0),(90%*'1- OdR'!$L$69),IF(AND(G61&gt;=40%,G61&lt;90%,F64&lt;(40%*'1- OdR'!$L$69)),(40%*'1- OdR'!$L$69),IF(AND(G61&gt;=90%,G61&lt;100%,F64=(40%*'1- OdR'!$L$69)),(50%*'1- OdR'!$L$69),0)))))))</f>
        <v/>
      </c>
      <c r="H63" s="118" t="str">
        <f>IF(OR($E$58&lt;&gt;"2 - avanzamento lavori",$U$6=0),"",IF(AND(H61=100%,G64=(90%*'1- OdR'!$L$69)),(10%*'1- OdR'!$L$69),IF(AND(H61=100%,G64=(40%*'1- OdR'!$L$69)),(60%*'1- OdR'!$L$69),IF(AND(H61=100%,G64=0),'1- OdR'!$L$69,IF(AND(H61&gt;=90%,H61&lt;100%,G64=0),(90%*'1- OdR'!$L$69),IF(AND(H61&gt;=40%,H61&lt;90%,G64&lt;(40%*'1- OdR'!$L$69)),(40%*'1- OdR'!$L$69),IF(AND(H61&gt;=90%,H61&lt;100%,G64=(40%*'1- OdR'!$L$69)),(50%*'1- OdR'!$L$69),0)))))))</f>
        <v/>
      </c>
      <c r="I63" s="118" t="str">
        <f>IF(OR($E$58&lt;&gt;"2 - avanzamento lavori",$U$6=0),"",IF(AND(I61=100%,H64=(90%*'1- OdR'!$L$69)),(10%*'1- OdR'!$L$69),IF(AND(I61=100%,H64=(40%*'1- OdR'!$L$69)),(60%*'1- OdR'!$L$69),IF(AND(I61=100%,H64=0),'1- OdR'!$L$69,IF(AND(I61&gt;=90%,I61&lt;100%,H64=0),(90%*'1- OdR'!$L$69),IF(AND(I61&gt;=40%,I61&lt;90%,H64&lt;(40%*'1- OdR'!$L$69)),(40%*'1- OdR'!$L$69),IF(AND(I61&gt;=90%,I61&lt;100%,H64=(40%*'1- OdR'!$L$69)),(50%*'1- OdR'!$L$69),0)))))))</f>
        <v/>
      </c>
      <c r="J63" s="118" t="str">
        <f>IF(OR($E$58&lt;&gt;"2 - avanzamento lavori",$U$6=0),"",IF(AND(J61=100%,I64=(90%*'1- OdR'!$L$69)),(10%*'1- OdR'!$L$69),IF(AND(J61=100%,I64=(40%*'1- OdR'!$L$69)),(60%*'1- OdR'!$L$69),IF(AND(J61=100%,I64=0),'1- OdR'!$L$69,IF(AND(J61&gt;=90%,J61&lt;100%,I64=0),(90%*'1- OdR'!$L$69),IF(AND(J61&gt;=40%,J61&lt;90%,I64&lt;(40%*'1- OdR'!$L$69)),(40%*'1- OdR'!$L$69),IF(AND(J61&gt;=90%,J61&lt;100%,I64=(40%*'1- OdR'!$L$69)),(50%*'1- OdR'!$L$69),0)))))))</f>
        <v/>
      </c>
      <c r="K63" s="118" t="str">
        <f>IF(OR($E$58&lt;&gt;"2 - avanzamento lavori",$U$6=0),"",IF(AND(K61=100%,J64=(90%*'1- OdR'!$L$69)),(10%*'1- OdR'!$L$69),IF(AND(K61=100%,J64=(40%*'1- OdR'!$L$69)),(60%*'1- OdR'!$L$69),IF(AND(K61=100%,J64=0),'1- OdR'!$L$69,IF(AND(K61&gt;=90%,K61&lt;100%,J64=0),(90%*'1- OdR'!$L$69),IF(AND(K61&gt;=40%,K61&lt;90%,J64&lt;(40%*'1- OdR'!$L$69)),(40%*'1- OdR'!$L$69),IF(AND(K61&gt;=90%,K61&lt;100%,J64=(40%*'1- OdR'!$L$69)),(50%*'1- OdR'!$L$69),0)))))))</f>
        <v/>
      </c>
      <c r="L63" s="118" t="str">
        <f>IF(OR($E$58&lt;&gt;"2 - avanzamento lavori",$U$6=0),"",IF(AND(L61=100%,K64=(90%*'1- OdR'!$L$69)),(10%*'1- OdR'!$L$69),IF(AND(L61=100%,K64=(40%*'1- OdR'!$L$69)),(60%*'1- OdR'!$L$69),IF(AND(L61=100%,K64=0),'1- OdR'!$L$69,IF(AND(L61&gt;=90%,L61&lt;100%,K64=0),(90%*'1- OdR'!$L$69),IF(AND(L61&gt;=40%,L61&lt;90%,K64&lt;(40%*'1- OdR'!$L$69)),(40%*'1- OdR'!$L$69),IF(AND(L61&gt;=90%,L61&lt;100%,K64=(40%*'1- OdR'!$L$69)),(50%*'1- OdR'!$L$69),0)))))))</f>
        <v/>
      </c>
      <c r="M63" s="118" t="str">
        <f>IF(OR($E$58&lt;&gt;"2 - avanzamento lavori",$U$6=0),"",IF(AND(M61=100%,L64=(90%*'1- OdR'!$L$69)),(10%*'1- OdR'!$L$69),IF(AND(M61=100%,L64=(40%*'1- OdR'!$L$69)),(60%*'1- OdR'!$L$69),IF(AND(M61=100%,L64=0),'1- OdR'!$L$69,IF(AND(M61&gt;=90%,M61&lt;100%,L64=0),(90%*'1- OdR'!$L$69),IF(AND(M61&gt;=40%,M61&lt;90%,L64&lt;(40%*'1- OdR'!$L$69)),(40%*'1- OdR'!$L$69),IF(AND(M61&gt;=90%,M61&lt;100%,L64=(40%*'1- OdR'!$L$69)),(50%*'1- OdR'!$L$69),0)))))))</f>
        <v/>
      </c>
      <c r="N63" s="118" t="str">
        <f>IF(OR($E$58&lt;&gt;"2 - avanzamento lavori",$U$6=0),"",IF(AND(N61=100%,M64=(90%*'1- OdR'!$L$69)),(10%*'1- OdR'!$L$69),IF(AND(N61=100%,M64=(40%*'1- OdR'!$L$69)),(60%*'1- OdR'!$L$69),IF(AND(N61=100%,M64=0),'1- OdR'!$L$69,IF(AND(N61&gt;=90%,N61&lt;100%,M64=0),(90%*'1- OdR'!$L$69),IF(AND(N61&gt;=40%,N61&lt;90%,M64&lt;(40%*'1- OdR'!$L$69)),(40%*'1- OdR'!$L$69),IF(AND(N61&gt;=90%,N61&lt;100%,M64=(40%*'1- OdR'!$L$69)),(50%*'1- OdR'!$L$69),0)))))))</f>
        <v/>
      </c>
      <c r="O63" s="118" t="str">
        <f>IF(OR($E$58&lt;&gt;"2 - avanzamento lavori",$U$6=0),"",IF(AND(O61=100%,N64=(90%*'1- OdR'!$L$69)),(10%*'1- OdR'!$L$69),IF(AND(O61=100%,N64=(40%*'1- OdR'!$L$69)),(60%*'1- OdR'!$L$69),IF(AND(O61=100%,N64=0),'1- OdR'!$L$69,IF(AND(O61&gt;=90%,O61&lt;100%,N64=0),(90%*'1- OdR'!$L$69),IF(AND(O61&gt;=40%,O61&lt;90%,N64&lt;(40%*'1- OdR'!$L$69)),(40%*'1- OdR'!$L$69),IF(AND(O61&gt;=90%,O61&lt;100%,N64=(40%*'1- OdR'!$L$69)),(50%*'1- OdR'!$L$69),0)))))))</f>
        <v/>
      </c>
      <c r="P63" s="118" t="str">
        <f>IF(OR($E$58&lt;&gt;"2 - avanzamento lavori",$U$6=0),"",IF(AND(P61=100%,O64=(90%*'1- OdR'!$L$69)),(10%*'1- OdR'!$L$69),IF(AND(P61=100%,O64=(40%*'1- OdR'!$L$69)),(60%*'1- OdR'!$L$69),IF(AND(P61=100%,O64=0),'1- OdR'!$L$69,IF(AND(P61&gt;=90%,P61&lt;100%,O64=0),(90%*'1- OdR'!$L$69),IF(AND(P61&gt;=40%,P61&lt;90%,O64&lt;(40%*'1- OdR'!$L$69)),(40%*'1- OdR'!$L$69),IF(AND(P61&gt;=90%,P61&lt;100%,O64=(40%*'1- OdR'!$L$69)),(50%*'1- OdR'!$L$69),0)))))))</f>
        <v/>
      </c>
      <c r="Q63" s="118" t="str">
        <f>IF(OR($E$58&lt;&gt;"2 - avanzamento lavori",$U$6=0),"",IF(AND(Q61=100%,P64=(90%*'1- OdR'!$L$69)),(10%*'1- OdR'!$L$69),IF(AND(Q61=100%,P64=(40%*'1- OdR'!$L$69)),(60%*'1- OdR'!$L$69),IF(AND(Q61=100%,P64=0),'1- OdR'!$L$69,IF(AND(Q61&gt;=90%,Q61&lt;100%,P64=0),(90%*'1- OdR'!$L$69),IF(AND(Q61&gt;=40%,Q61&lt;90%,P64&lt;(40%*'1- OdR'!$L$69)),(40%*'1- OdR'!$L$69),IF(AND(Q61&gt;=90%,Q61&lt;100%,P64=(40%*'1- OdR'!$L$69)),(50%*'1- OdR'!$L$69),0)))))))</f>
        <v/>
      </c>
      <c r="R63" s="118" t="str">
        <f>IF(OR($E$58&lt;&gt;"2 - avanzamento lavori",$U$6=0),"",IF(AND(R61=100%,Q64=(90%*'1- OdR'!$L$69)),(10%*'1- OdR'!$L$69),IF(AND(R61=100%,Q64=(40%*'1- OdR'!$L$69)),(60%*'1- OdR'!$L$69),IF(AND(R61=100%,Q64=0),'1- OdR'!$L$69,IF(AND(R61&gt;=90%,R61&lt;100%,Q64=0),(90%*'1- OdR'!$L$69),IF(AND(R61&gt;=40%,R61&lt;90%,Q64&lt;(40%*'1- OdR'!$L$69)),(40%*'1- OdR'!$L$69),IF(AND(R61&gt;=90%,R61&lt;100%,Q64=(40%*'1- OdR'!$L$69)),(50%*'1- OdR'!$L$69),0)))))))</f>
        <v/>
      </c>
      <c r="S63" s="118" t="str">
        <f>IF(OR($E$58&lt;&gt;"2 - avanzamento lavori",$U$6=0),"",IF(AND(S61=100%,R64=(90%*'1- OdR'!$L$69)),(10%*'1- OdR'!$L$69),IF(AND(S61=100%,R64=(40%*'1- OdR'!$L$69)),(60%*'1- OdR'!$L$69),IF(AND(S61=100%,R64=0),'1- OdR'!$L$69,IF(AND(S61&gt;=90%,S61&lt;100%,R64=0),(90%*'1- OdR'!$L$69),IF(AND(S61&gt;=40%,S61&lt;90%,R64&lt;(40%*'1- OdR'!$L$69)),(40%*'1- OdR'!$L$69),IF(AND(S61&gt;=90%,S61&lt;100%,R64=(40%*'1- OdR'!$L$69)),(50%*'1- OdR'!$L$69),0)))))))</f>
        <v/>
      </c>
      <c r="T63" s="118" t="str">
        <f>IF(OR($E$58&lt;&gt;"2 - avanzamento lavori",$U$6=0),"",IF(AND(T61=100%,S64=(90%*'1- OdR'!$L$69)),(10%*'1- OdR'!$L$69),IF(AND(T61=100%,S64=(40%*'1- OdR'!$L$69)),(60%*'1- OdR'!$L$69),IF(AND(T61=100%,S64=0),'1- OdR'!$L$69,IF(AND(T61&gt;=90%,T61&lt;100%,S64=0),(90%*'1- OdR'!$L$69),IF(AND(T61&gt;=40%,T61&lt;90%,S64&lt;(40%*'1- OdR'!$L$69)),(40%*'1- OdR'!$L$69),IF(AND(T61&gt;=90%,T61&lt;100%,S64=(40%*'1- OdR'!$L$69)),(50%*'1- OdR'!$L$69),0)))))))</f>
        <v/>
      </c>
      <c r="U63" s="119">
        <f>SUM(C63:T63)</f>
        <v>0</v>
      </c>
      <c r="V63" s="223" t="str">
        <f>IF(E58=Elenco!I6,"",IF(AND(E58=Elenco!I7,'1- OdR'!L69&gt;0,U63='1- OdR'!L69),"OK","Check"))</f>
        <v>Check</v>
      </c>
    </row>
    <row r="64" spans="2:22" ht="30" customHeight="1" thickBot="1" x14ac:dyDescent="0.25">
      <c r="B64" s="145" t="s">
        <v>158</v>
      </c>
      <c r="C64" s="60">
        <f>IF(C62&lt;&gt;"",C62,IF(C63&lt;&gt;"",C63,0))</f>
        <v>0</v>
      </c>
      <c r="D64" s="60">
        <f>IF(D62&lt;&gt;"",(D62+C64),IF(D63&lt;&gt;"",(D63+C64),0))</f>
        <v>0</v>
      </c>
      <c r="E64" s="60">
        <f t="shared" ref="E64:T64" si="18">IF(E62&lt;&gt;"",(E62+D64),IF(E63&lt;&gt;"",(E63+D64),0))</f>
        <v>0</v>
      </c>
      <c r="F64" s="60">
        <f t="shared" si="18"/>
        <v>0</v>
      </c>
      <c r="G64" s="60">
        <f t="shared" si="18"/>
        <v>0</v>
      </c>
      <c r="H64" s="60">
        <f t="shared" si="18"/>
        <v>0</v>
      </c>
      <c r="I64" s="60">
        <f t="shared" si="18"/>
        <v>0</v>
      </c>
      <c r="J64" s="60">
        <f t="shared" si="18"/>
        <v>0</v>
      </c>
      <c r="K64" s="60">
        <f t="shared" si="18"/>
        <v>0</v>
      </c>
      <c r="L64" s="60">
        <f t="shared" si="18"/>
        <v>0</v>
      </c>
      <c r="M64" s="60">
        <f t="shared" si="18"/>
        <v>0</v>
      </c>
      <c r="N64" s="60">
        <f t="shared" si="18"/>
        <v>0</v>
      </c>
      <c r="O64" s="60">
        <f t="shared" si="18"/>
        <v>0</v>
      </c>
      <c r="P64" s="60">
        <f t="shared" si="18"/>
        <v>0</v>
      </c>
      <c r="Q64" s="60">
        <f t="shared" si="18"/>
        <v>0</v>
      </c>
      <c r="R64" s="60">
        <f t="shared" si="18"/>
        <v>0</v>
      </c>
      <c r="S64" s="60">
        <f t="shared" si="18"/>
        <v>0</v>
      </c>
      <c r="T64" s="60">
        <f t="shared" si="18"/>
        <v>0</v>
      </c>
      <c r="U64" s="84"/>
      <c r="V64" s="198"/>
    </row>
  </sheetData>
  <sheetProtection algorithmName="SHA-512" hashValue="bj945OrOc314TlGuSko1ckgYqpRkpzaqfLLxS5MQX2huZA1CHvFJ+GibHLRN7eL/fXYS4rVxgTwZHkp5k4QoqA==" saltValue="gPqrLS6jCzOHBGgl/TZhSA==" spinCount="100000" sheet="1" objects="1" scenarios="1"/>
  <mergeCells count="6">
    <mergeCell ref="B3:E3"/>
    <mergeCell ref="F3:I3"/>
    <mergeCell ref="B58:D58"/>
    <mergeCell ref="E58:F58"/>
    <mergeCell ref="G58:H58"/>
    <mergeCell ref="I58:V58"/>
  </mergeCells>
  <conditionalFormatting sqref="F3">
    <cfRule type="containsText" dxfId="42" priority="14" operator="containsText" text="Articolazione temporale coerente con punto 3)">
      <formula>NOT(ISERROR(SEARCH("Articolazione temporale coerente con punto 3)",F3)))</formula>
    </cfRule>
    <cfRule type="containsText" dxfId="41" priority="15" operator="containsText" text="Rivedere articolazione temporale">
      <formula>NOT(ISERROR(SEARCH("Rivedere articolazione temporale",F3)))</formula>
    </cfRule>
  </conditionalFormatting>
  <conditionalFormatting sqref="V6:V55">
    <cfRule type="containsText" dxfId="40" priority="12" operator="containsText" text="CHECK">
      <formula>NOT(ISERROR(SEARCH("CHECK",V6)))</formula>
    </cfRule>
    <cfRule type="containsText" dxfId="39" priority="13" operator="containsText" text="ok">
      <formula>NOT(ISERROR(SEARCH("ok",V6)))</formula>
    </cfRule>
  </conditionalFormatting>
  <conditionalFormatting sqref="V56">
    <cfRule type="containsText" dxfId="38" priority="10" operator="containsText" text="CHECK">
      <formula>NOT(ISERROR(SEARCH("CHECK",V56)))</formula>
    </cfRule>
    <cfRule type="containsText" dxfId="37" priority="11" operator="containsText" text="ok">
      <formula>NOT(ISERROR(SEARCH("ok",V56)))</formula>
    </cfRule>
  </conditionalFormatting>
  <conditionalFormatting sqref="C62:T63">
    <cfRule type="cellIs" dxfId="36" priority="9" operator="equal">
      <formula>0</formula>
    </cfRule>
  </conditionalFormatting>
  <conditionalFormatting sqref="G58">
    <cfRule type="containsText" dxfId="35" priority="7" operator="containsText" text="OK">
      <formula>NOT(ISERROR(SEARCH("OK",G58)))</formula>
    </cfRule>
    <cfRule type="containsText" dxfId="34" priority="8" operator="containsText" text="Selezionare">
      <formula>NOT(ISERROR(SEARCH("Selezionare",G58)))</formula>
    </cfRule>
  </conditionalFormatting>
  <conditionalFormatting sqref="V63">
    <cfRule type="containsText" dxfId="33" priority="3" operator="containsText" text="CHECK">
      <formula>NOT(ISERROR(SEARCH("CHECK",V63)))</formula>
    </cfRule>
    <cfRule type="containsText" dxfId="32" priority="4" operator="containsText" text="ok">
      <formula>NOT(ISERROR(SEARCH("ok",V63)))</formula>
    </cfRule>
  </conditionalFormatting>
  <conditionalFormatting sqref="V62">
    <cfRule type="containsText" dxfId="31" priority="1" operator="containsText" text="CHECK">
      <formula>NOT(ISERROR(SEARCH("CHECK",V62)))</formula>
    </cfRule>
    <cfRule type="containsText" dxfId="30" priority="2" operator="containsText" text="ok">
      <formula>NOT(ISERROR(SEARCH("ok",V62)))</formula>
    </cfRule>
  </conditionalFormatting>
  <printOptions horizontalCentered="1" verticalCentered="1"/>
  <pageMargins left="0.11811023622047245" right="0.11811023622047245" top="0.15748031496062992" bottom="0.15748031496062992" header="0.31496062992125984" footer="0.31496062992125984"/>
  <pageSetup paperSize="9" scale="55" orientation="landscape" r:id="rId1"/>
  <ignoredErrors>
    <ignoredError sqref="B26:B55 B9:B20 B21:B2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tra le opzioni disponibili">
          <x14:formula1>
            <xm:f>Elenco!$I$6:$I$7</xm:f>
          </x14:formula1>
          <xm:sqref>E58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B2:E28"/>
  <sheetViews>
    <sheetView showGridLines="0" view="pageBreakPreview" zoomScaleNormal="100" zoomScaleSheetLayoutView="100" workbookViewId="0">
      <selection activeCell="B20" sqref="B20"/>
    </sheetView>
  </sheetViews>
  <sheetFormatPr defaultRowHeight="10.199999999999999" x14ac:dyDescent="0.2"/>
  <cols>
    <col min="2" max="2" width="62.140625" customWidth="1"/>
    <col min="3" max="3" width="14.28515625" customWidth="1"/>
    <col min="4" max="4" width="43.28515625" customWidth="1"/>
    <col min="5" max="5" width="14.28515625" customWidth="1"/>
    <col min="7" max="7" width="12.140625" customWidth="1"/>
    <col min="8" max="8" width="13.28515625" customWidth="1"/>
  </cols>
  <sheetData>
    <row r="2" spans="2:5" ht="18" thickBot="1" x14ac:dyDescent="0.35">
      <c r="B2" s="473" t="s">
        <v>232</v>
      </c>
      <c r="C2" s="473"/>
      <c r="D2" s="473"/>
      <c r="E2" s="473"/>
    </row>
    <row r="3" spans="2:5" ht="43.35" customHeight="1" x14ac:dyDescent="0.2">
      <c r="B3" s="478" t="s">
        <v>32</v>
      </c>
      <c r="C3" s="175" t="s">
        <v>33</v>
      </c>
      <c r="D3" s="480" t="s">
        <v>34</v>
      </c>
      <c r="E3" s="16" t="s">
        <v>33</v>
      </c>
    </row>
    <row r="4" spans="2:5" ht="10.8" thickBot="1" x14ac:dyDescent="0.25">
      <c r="B4" s="479"/>
      <c r="C4" s="176" t="s">
        <v>6</v>
      </c>
      <c r="D4" s="481"/>
      <c r="E4" s="17" t="s">
        <v>6</v>
      </c>
    </row>
    <row r="5" spans="2:5" ht="12" customHeight="1" x14ac:dyDescent="0.2">
      <c r="B5" s="49" t="s">
        <v>35</v>
      </c>
      <c r="C5" s="109">
        <f>+'1- OdR'!H12</f>
        <v>0</v>
      </c>
      <c r="D5" s="49" t="s">
        <v>240</v>
      </c>
      <c r="E5" s="107"/>
    </row>
    <row r="6" spans="2:5" ht="12" customHeight="1" x14ac:dyDescent="0.2">
      <c r="B6" s="476" t="s">
        <v>42</v>
      </c>
      <c r="C6" s="477">
        <f>+'1- OdR'!I12</f>
        <v>0</v>
      </c>
      <c r="D6" s="476" t="s">
        <v>36</v>
      </c>
      <c r="E6" s="477">
        <f>+'1- OdR'!K72</f>
        <v>0</v>
      </c>
    </row>
    <row r="7" spans="2:5" ht="12" customHeight="1" x14ac:dyDescent="0.2">
      <c r="B7" s="476"/>
      <c r="C7" s="477"/>
      <c r="D7" s="476"/>
      <c r="E7" s="477"/>
    </row>
    <row r="8" spans="2:5" ht="12" customHeight="1" x14ac:dyDescent="0.2">
      <c r="B8" s="199" t="s">
        <v>241</v>
      </c>
      <c r="C8" s="111"/>
      <c r="D8" s="174" t="s">
        <v>37</v>
      </c>
      <c r="E8" s="111"/>
    </row>
    <row r="9" spans="2:5" ht="12" customHeight="1" x14ac:dyDescent="0.2">
      <c r="B9" s="272"/>
      <c r="C9" s="111"/>
      <c r="D9" s="174" t="s">
        <v>38</v>
      </c>
      <c r="E9" s="111"/>
    </row>
    <row r="10" spans="2:5" ht="12" customHeight="1" x14ac:dyDescent="0.2">
      <c r="B10" s="104"/>
      <c r="C10" s="111"/>
      <c r="D10" s="104" t="s">
        <v>39</v>
      </c>
      <c r="E10" s="111"/>
    </row>
    <row r="11" spans="2:5" ht="12" customHeight="1" thickBot="1" x14ac:dyDescent="0.25">
      <c r="B11" s="105"/>
      <c r="C11" s="106"/>
      <c r="D11" s="105" t="s">
        <v>39</v>
      </c>
      <c r="E11" s="106"/>
    </row>
    <row r="12" spans="2:5" ht="12" customHeight="1" thickBot="1" x14ac:dyDescent="0.25">
      <c r="B12" s="15" t="s">
        <v>40</v>
      </c>
      <c r="C12" s="108">
        <f>SUM(C5:C11)</f>
        <v>0</v>
      </c>
      <c r="D12" s="15" t="s">
        <v>41</v>
      </c>
      <c r="E12" s="108">
        <f>SUM(E5:E11)</f>
        <v>0</v>
      </c>
    </row>
    <row r="13" spans="2:5" ht="30" customHeight="1" thickBot="1" x14ac:dyDescent="0.25">
      <c r="B13" s="474" t="s">
        <v>242</v>
      </c>
      <c r="C13" s="475"/>
      <c r="D13" s="475"/>
      <c r="E13" s="475"/>
    </row>
    <row r="14" spans="2:5" ht="10.8" thickBot="1" x14ac:dyDescent="0.25">
      <c r="B14" s="110" t="str">
        <f>IF(AND(C12&gt;0,E12&gt;0,E5&gt;0,C8&lt;&gt;"",(C12&lt;=E12)),"OK","CHECK")</f>
        <v>CHECK</v>
      </c>
      <c r="C14" s="46"/>
      <c r="D14" s="46"/>
      <c r="E14" s="46"/>
    </row>
    <row r="15" spans="2:5" x14ac:dyDescent="0.2">
      <c r="B15" s="46"/>
      <c r="C15" s="46"/>
      <c r="D15" s="46"/>
      <c r="E15" s="46"/>
    </row>
    <row r="16" spans="2:5" x14ac:dyDescent="0.2">
      <c r="B16" s="46"/>
      <c r="C16" s="46"/>
      <c r="D16" s="46"/>
      <c r="E16" s="46"/>
    </row>
    <row r="17" spans="2:5" x14ac:dyDescent="0.2">
      <c r="B17" s="46"/>
      <c r="C17" s="46"/>
      <c r="D17" s="46"/>
      <c r="E17" s="46"/>
    </row>
    <row r="18" spans="2:5" ht="10.8" thickBot="1" x14ac:dyDescent="0.25">
      <c r="B18" s="46"/>
      <c r="C18" s="46"/>
      <c r="D18" s="46"/>
      <c r="E18" s="46"/>
    </row>
    <row r="19" spans="2:5" ht="90" customHeight="1" x14ac:dyDescent="0.2">
      <c r="B19" s="482" t="s">
        <v>167</v>
      </c>
      <c r="C19" s="483"/>
      <c r="D19" s="483"/>
      <c r="E19" s="484"/>
    </row>
    <row r="20" spans="2:5" x14ac:dyDescent="0.2">
      <c r="B20" s="344"/>
      <c r="C20" s="272"/>
      <c r="D20" s="272"/>
      <c r="E20" s="345"/>
    </row>
    <row r="21" spans="2:5" x14ac:dyDescent="0.2">
      <c r="B21" s="485" t="s">
        <v>274</v>
      </c>
      <c r="C21" s="486"/>
      <c r="D21" s="486"/>
      <c r="E21" s="345"/>
    </row>
    <row r="22" spans="2:5" x14ac:dyDescent="0.2">
      <c r="B22" s="487"/>
      <c r="C22" s="488"/>
      <c r="D22" s="488"/>
      <c r="E22" s="345"/>
    </row>
    <row r="23" spans="2:5" x14ac:dyDescent="0.2">
      <c r="B23" s="344"/>
      <c r="C23" s="272"/>
      <c r="D23" s="272"/>
      <c r="E23" s="345"/>
    </row>
    <row r="24" spans="2:5" x14ac:dyDescent="0.2">
      <c r="B24" s="344"/>
      <c r="C24" s="272"/>
      <c r="D24" s="272"/>
      <c r="E24" s="345"/>
    </row>
    <row r="25" spans="2:5" ht="12" x14ac:dyDescent="0.2">
      <c r="B25" s="485" t="s">
        <v>273</v>
      </c>
      <c r="C25" s="486"/>
      <c r="D25" s="486"/>
      <c r="E25" s="345"/>
    </row>
    <row r="26" spans="2:5" ht="10.8" thickBot="1" x14ac:dyDescent="0.25">
      <c r="B26" s="346"/>
      <c r="C26" s="347"/>
      <c r="D26" s="347"/>
      <c r="E26" s="348"/>
    </row>
    <row r="27" spans="2:5" ht="10.8" thickBot="1" x14ac:dyDescent="0.25">
      <c r="B27" s="46"/>
      <c r="C27" s="46"/>
      <c r="D27" s="46"/>
      <c r="E27" s="46"/>
    </row>
    <row r="28" spans="2:5" ht="25.5" customHeight="1" x14ac:dyDescent="0.2">
      <c r="B28" s="474" t="s">
        <v>168</v>
      </c>
      <c r="C28" s="474"/>
      <c r="D28" s="474"/>
      <c r="E28" s="474"/>
    </row>
  </sheetData>
  <sheetProtection algorithmName="SHA-512" hashValue="GGfVwbAR7RUuXUH5MaHK6u7MUq8UjcuWV10PzBgF/LPz9JjnuezqEVBWgcLRWBIpCEfqv0YVXPoGeFBzBlFRbQ==" saltValue="g7BBnB+GBBIC+bbFJFJV5A==" spinCount="100000" sheet="1" objects="1" scenarios="1"/>
  <mergeCells count="13">
    <mergeCell ref="B2:E2"/>
    <mergeCell ref="B13:E13"/>
    <mergeCell ref="B19:E19"/>
    <mergeCell ref="B28:E28"/>
    <mergeCell ref="B3:B4"/>
    <mergeCell ref="D3:D4"/>
    <mergeCell ref="B6:B7"/>
    <mergeCell ref="C6:C7"/>
    <mergeCell ref="D6:D7"/>
    <mergeCell ref="E6:E7"/>
    <mergeCell ref="B21:D21"/>
    <mergeCell ref="B22:D22"/>
    <mergeCell ref="B25:D25"/>
  </mergeCells>
  <conditionalFormatting sqref="B14">
    <cfRule type="containsText" dxfId="29" priority="1" operator="containsText" text="CHECK">
      <formula>NOT(ISERROR(SEARCH("CHECK",B14)))</formula>
    </cfRule>
    <cfRule type="containsText" dxfId="28" priority="2" operator="containsText" text="OK">
      <formula>NOT(ISERROR(SEARCH("OK",B14)))</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N73"/>
  <sheetViews>
    <sheetView showGridLines="0" view="pageBreakPreview" zoomScale="75" zoomScaleNormal="80" zoomScaleSheetLayoutView="75" workbookViewId="0">
      <selection activeCell="C57" sqref="B57:G58"/>
    </sheetView>
  </sheetViews>
  <sheetFormatPr defaultRowHeight="10.199999999999999" x14ac:dyDescent="0.2"/>
  <cols>
    <col min="2" max="2" width="62.140625" customWidth="1"/>
    <col min="3" max="3" width="16.85546875" customWidth="1"/>
    <col min="4" max="4" width="16.28515625" customWidth="1"/>
    <col min="5" max="5" width="100.28515625" customWidth="1"/>
    <col min="6" max="6" width="14.28515625" customWidth="1"/>
    <col min="7" max="7" width="12.85546875" customWidth="1"/>
    <col min="8" max="12" width="18.85546875" customWidth="1"/>
  </cols>
  <sheetData>
    <row r="1" spans="2:14" ht="18" x14ac:dyDescent="0.2">
      <c r="B1" s="184"/>
      <c r="C1" s="142"/>
      <c r="D1" s="142"/>
      <c r="E1" s="142"/>
      <c r="F1" s="142"/>
      <c r="G1" s="142"/>
      <c r="H1" s="142"/>
      <c r="I1" s="142"/>
      <c r="J1" s="142"/>
      <c r="K1" s="142"/>
      <c r="L1" s="142"/>
    </row>
    <row r="2" spans="2:14" x14ac:dyDescent="0.2">
      <c r="B2" s="142"/>
      <c r="C2" s="142"/>
      <c r="D2" s="142"/>
      <c r="E2" s="142"/>
      <c r="F2" s="142"/>
      <c r="G2" s="142"/>
      <c r="H2" s="142"/>
      <c r="I2" s="142"/>
      <c r="J2" s="142"/>
      <c r="K2" s="142"/>
      <c r="L2" s="142"/>
    </row>
    <row r="3" spans="2:14" ht="15" customHeight="1" x14ac:dyDescent="0.2">
      <c r="B3" s="385" t="s">
        <v>222</v>
      </c>
      <c r="C3" s="385"/>
      <c r="D3" s="385"/>
      <c r="E3" s="385"/>
      <c r="F3" s="385"/>
      <c r="G3" s="385"/>
      <c r="H3" s="142"/>
      <c r="I3" s="142"/>
      <c r="J3" s="142"/>
      <c r="K3" s="142"/>
      <c r="L3" s="142"/>
    </row>
    <row r="4" spans="2:14" ht="42.75" customHeight="1" thickBot="1" x14ac:dyDescent="0.25">
      <c r="B4" s="185" t="s">
        <v>223</v>
      </c>
      <c r="C4" s="386"/>
      <c r="D4" s="386"/>
      <c r="E4" s="386"/>
      <c r="F4" s="386"/>
      <c r="G4" s="386"/>
      <c r="H4" s="142"/>
      <c r="I4" s="142"/>
      <c r="J4" s="142"/>
      <c r="K4" s="142"/>
      <c r="L4" s="142"/>
    </row>
    <row r="5" spans="2:14" x14ac:dyDescent="0.2">
      <c r="B5" s="387" t="s">
        <v>224</v>
      </c>
      <c r="C5" s="390" t="s">
        <v>225</v>
      </c>
      <c r="D5" s="393" t="s">
        <v>214</v>
      </c>
      <c r="E5" s="396" t="s">
        <v>226</v>
      </c>
      <c r="F5" s="398" t="s">
        <v>9</v>
      </c>
      <c r="G5" s="399"/>
      <c r="H5" s="142"/>
      <c r="I5" s="142"/>
      <c r="J5" s="142"/>
      <c r="K5" s="142"/>
      <c r="L5" s="142"/>
    </row>
    <row r="6" spans="2:14" ht="48.75" customHeight="1" thickBot="1" x14ac:dyDescent="0.25">
      <c r="B6" s="388"/>
      <c r="C6" s="391"/>
      <c r="D6" s="394"/>
      <c r="E6" s="397"/>
      <c r="F6" s="400"/>
      <c r="G6" s="401"/>
      <c r="H6" s="142"/>
      <c r="I6" s="142"/>
      <c r="J6" s="142"/>
      <c r="K6" s="142"/>
      <c r="L6" s="142"/>
    </row>
    <row r="7" spans="2:14" ht="27.75" customHeight="1" thickBot="1" x14ac:dyDescent="0.25">
      <c r="B7" s="389"/>
      <c r="C7" s="392"/>
      <c r="D7" s="395"/>
      <c r="E7" s="186" t="s">
        <v>227</v>
      </c>
      <c r="F7" s="402"/>
      <c r="G7" s="403"/>
      <c r="H7" s="142"/>
      <c r="I7" s="142"/>
      <c r="J7" s="142"/>
      <c r="K7" s="142"/>
      <c r="L7" s="142"/>
    </row>
    <row r="8" spans="2:14" ht="50.1" customHeight="1" thickBot="1" x14ac:dyDescent="0.25">
      <c r="B8" s="187"/>
      <c r="C8" s="190" t="s">
        <v>228</v>
      </c>
      <c r="D8" s="188" t="str">
        <f>IF(E8="","",IF(E8=Elenco!C6,Elenco!B6,IF(E8=Elenco!C7,Elenco!B7,IF(E8=Elenco!C8,Elenco!B8,IF(E8=Elenco!C9,Elenco!B9,IF(E8=Elenco!C10,Elenco!B10,IF(E8=Elenco!C11,Elenco!B11,IF(E8=Elenco!C12,Elenco!B12,IF(E8=Elenco!C13,Elenco!B13,IF(E8=Elenco!C14,Elenco!B14))))))))))</f>
        <v/>
      </c>
      <c r="E8" s="189"/>
      <c r="F8" s="404" t="str">
        <f>IF(OR(B8="",E8=""),"Compilare le celle bianche","OK")</f>
        <v>Compilare le celle bianche</v>
      </c>
      <c r="G8" s="405"/>
      <c r="H8" s="142"/>
      <c r="I8" s="142"/>
      <c r="J8" s="142"/>
      <c r="K8" s="142"/>
      <c r="L8" s="142"/>
    </row>
    <row r="9" spans="2:14" ht="12" x14ac:dyDescent="0.2">
      <c r="B9" s="191"/>
      <c r="C9" s="191"/>
      <c r="D9" s="191"/>
      <c r="E9" s="191"/>
      <c r="F9" s="191"/>
      <c r="G9" s="191"/>
      <c r="H9" s="191"/>
      <c r="I9" s="191"/>
      <c r="J9" s="191"/>
      <c r="K9" s="191"/>
      <c r="L9" s="191"/>
    </row>
    <row r="10" spans="2:14" ht="16.2" thickBot="1" x14ac:dyDescent="0.25">
      <c r="B10" s="369" t="s">
        <v>186</v>
      </c>
      <c r="C10" s="369"/>
      <c r="D10" s="369"/>
      <c r="E10" s="369"/>
      <c r="F10" s="369"/>
      <c r="G10" s="369"/>
      <c r="H10" s="369"/>
      <c r="I10" s="369"/>
      <c r="J10" s="369"/>
      <c r="K10" s="369"/>
      <c r="L10" s="369"/>
    </row>
    <row r="11" spans="2:14" ht="63.75" customHeight="1" thickBot="1" x14ac:dyDescent="0.25">
      <c r="B11" s="11" t="s">
        <v>4</v>
      </c>
      <c r="C11" s="406" t="s">
        <v>0</v>
      </c>
      <c r="D11" s="407"/>
      <c r="E11" s="407"/>
      <c r="F11" s="407"/>
      <c r="G11" s="408"/>
      <c r="H11" s="14" t="s">
        <v>1</v>
      </c>
      <c r="I11" s="12" t="s">
        <v>272</v>
      </c>
      <c r="J11" s="13" t="s">
        <v>2</v>
      </c>
      <c r="K11" s="13" t="s">
        <v>205</v>
      </c>
      <c r="L11" s="13" t="s">
        <v>12</v>
      </c>
    </row>
    <row r="12" spans="2:14" ht="62.25" customHeight="1" thickBot="1" x14ac:dyDescent="0.25">
      <c r="B12" s="113" t="s">
        <v>5</v>
      </c>
      <c r="C12" s="412"/>
      <c r="D12" s="413"/>
      <c r="E12" s="413"/>
      <c r="F12" s="413"/>
      <c r="G12" s="414"/>
      <c r="H12" s="114">
        <f>H13+H36+H42+H48+H54+H56</f>
        <v>0</v>
      </c>
      <c r="I12" s="115">
        <f>I13+I36+I42+I48+I54+I56</f>
        <v>0</v>
      </c>
      <c r="J12" s="116">
        <f>SUM(H12:I12)</f>
        <v>0</v>
      </c>
      <c r="K12" s="61"/>
      <c r="L12" s="62" t="str">
        <f>IF(H12=0,"",IF(F8&lt;&gt;"OK","Compilare correttamente Tab. 1",IF(OR(L14&lt;&gt;"OK",L54&lt;&gt;"OK",L63&lt;&gt;"OK"),"Rivedere importi spesa ammissibile","OK")))</f>
        <v/>
      </c>
    </row>
    <row r="13" spans="2:14" ht="10.8" thickBot="1" x14ac:dyDescent="0.25">
      <c r="B13" s="5" t="s">
        <v>187</v>
      </c>
      <c r="C13" s="409"/>
      <c r="D13" s="410"/>
      <c r="E13" s="410"/>
      <c r="F13" s="410"/>
      <c r="G13" s="411"/>
      <c r="H13" s="63">
        <f>H14+H25</f>
        <v>0</v>
      </c>
      <c r="I13" s="64">
        <f>I14+I25</f>
        <v>0</v>
      </c>
      <c r="J13" s="65">
        <f t="shared" ref="J13:J55" si="0">SUM(H13:I13)</f>
        <v>0</v>
      </c>
      <c r="K13" s="66"/>
      <c r="L13" s="67"/>
    </row>
    <row r="14" spans="2:14" ht="36.75" customHeight="1" x14ac:dyDescent="0.2">
      <c r="B14" s="7" t="s">
        <v>229</v>
      </c>
      <c r="C14" s="449"/>
      <c r="D14" s="450"/>
      <c r="E14" s="450"/>
      <c r="F14" s="256" t="s">
        <v>270</v>
      </c>
      <c r="G14" s="264" t="s">
        <v>269</v>
      </c>
      <c r="H14" s="68">
        <f>SUM(H15:H24)</f>
        <v>0</v>
      </c>
      <c r="I14" s="69">
        <f t="shared" ref="I14" si="1">SUM(I15:I24)</f>
        <v>0</v>
      </c>
      <c r="J14" s="70">
        <f t="shared" si="0"/>
        <v>0</v>
      </c>
      <c r="K14" s="71">
        <v>7.0000000000000007E-2</v>
      </c>
      <c r="L14" s="72" t="str">
        <f>IF($H$12=0,"",IF((H14/$H$12)&lt;=K14,"ok","Violazione della soglia. Necessario rivedere i dati prodotti."))</f>
        <v/>
      </c>
    </row>
    <row r="15" spans="2:14" x14ac:dyDescent="0.2">
      <c r="B15" s="51"/>
      <c r="C15" s="350"/>
      <c r="D15" s="351"/>
      <c r="E15" s="352"/>
      <c r="F15" s="261">
        <v>21.1</v>
      </c>
      <c r="G15" s="259"/>
      <c r="H15" s="79">
        <f>G15*F15</f>
        <v>0</v>
      </c>
      <c r="I15" s="53"/>
      <c r="J15" s="73">
        <f t="shared" si="0"/>
        <v>0</v>
      </c>
      <c r="K15" s="73"/>
      <c r="L15" s="75" t="str">
        <f>IF(AND(H15&gt;0,OR(B15="",C15="")), "Check","OK")</f>
        <v>OK</v>
      </c>
      <c r="N15" s="192"/>
    </row>
    <row r="16" spans="2:14" x14ac:dyDescent="0.2">
      <c r="B16" s="51"/>
      <c r="C16" s="350"/>
      <c r="D16" s="351"/>
      <c r="E16" s="352"/>
      <c r="F16" s="261">
        <v>21.1</v>
      </c>
      <c r="G16" s="259"/>
      <c r="H16" s="79">
        <f t="shared" ref="H16:H20" si="2">G16*F16</f>
        <v>0</v>
      </c>
      <c r="I16" s="53"/>
      <c r="J16" s="73">
        <f t="shared" ref="J16:J20" si="3">SUM(H16:I16)</f>
        <v>0</v>
      </c>
      <c r="K16" s="73"/>
      <c r="L16" s="75" t="str">
        <f t="shared" ref="L16:L20" si="4">IF(AND(H16&gt;0,OR(B16="",C16="")), "Check","OK")</f>
        <v>OK</v>
      </c>
      <c r="N16" s="192"/>
    </row>
    <row r="17" spans="2:14" x14ac:dyDescent="0.2">
      <c r="B17" s="51"/>
      <c r="C17" s="350"/>
      <c r="D17" s="351"/>
      <c r="E17" s="352"/>
      <c r="F17" s="261">
        <v>21.1</v>
      </c>
      <c r="G17" s="259"/>
      <c r="H17" s="79">
        <f t="shared" si="2"/>
        <v>0</v>
      </c>
      <c r="I17" s="53"/>
      <c r="J17" s="73">
        <f t="shared" si="3"/>
        <v>0</v>
      </c>
      <c r="K17" s="73"/>
      <c r="L17" s="75" t="str">
        <f t="shared" si="4"/>
        <v>OK</v>
      </c>
      <c r="N17" s="192"/>
    </row>
    <row r="18" spans="2:14" x14ac:dyDescent="0.2">
      <c r="B18" s="51"/>
      <c r="C18" s="350"/>
      <c r="D18" s="351"/>
      <c r="E18" s="352"/>
      <c r="F18" s="261">
        <v>21.1</v>
      </c>
      <c r="G18" s="259"/>
      <c r="H18" s="79">
        <f t="shared" si="2"/>
        <v>0</v>
      </c>
      <c r="I18" s="53"/>
      <c r="J18" s="73">
        <f t="shared" si="3"/>
        <v>0</v>
      </c>
      <c r="K18" s="73"/>
      <c r="L18" s="75" t="str">
        <f t="shared" si="4"/>
        <v>OK</v>
      </c>
      <c r="N18" s="192"/>
    </row>
    <row r="19" spans="2:14" x14ac:dyDescent="0.2">
      <c r="B19" s="51"/>
      <c r="C19" s="350"/>
      <c r="D19" s="351"/>
      <c r="E19" s="352"/>
      <c r="F19" s="261">
        <v>21.1</v>
      </c>
      <c r="G19" s="259"/>
      <c r="H19" s="79">
        <f t="shared" si="2"/>
        <v>0</v>
      </c>
      <c r="I19" s="53"/>
      <c r="J19" s="73">
        <f t="shared" si="3"/>
        <v>0</v>
      </c>
      <c r="K19" s="73"/>
      <c r="L19" s="75" t="str">
        <f t="shared" si="4"/>
        <v>OK</v>
      </c>
      <c r="N19" s="192"/>
    </row>
    <row r="20" spans="2:14" x14ac:dyDescent="0.2">
      <c r="B20" s="51"/>
      <c r="C20" s="350"/>
      <c r="D20" s="351"/>
      <c r="E20" s="352"/>
      <c r="F20" s="261">
        <v>21.1</v>
      </c>
      <c r="G20" s="259"/>
      <c r="H20" s="79">
        <f t="shared" si="2"/>
        <v>0</v>
      </c>
      <c r="I20" s="53"/>
      <c r="J20" s="73">
        <f t="shared" si="3"/>
        <v>0</v>
      </c>
      <c r="K20" s="73"/>
      <c r="L20" s="75" t="str">
        <f t="shared" si="4"/>
        <v>OK</v>
      </c>
      <c r="N20" s="192"/>
    </row>
    <row r="21" spans="2:14" x14ac:dyDescent="0.2">
      <c r="B21" s="51"/>
      <c r="C21" s="350"/>
      <c r="D21" s="351"/>
      <c r="E21" s="352"/>
      <c r="F21" s="261">
        <v>21.1</v>
      </c>
      <c r="G21" s="259"/>
      <c r="H21" s="79">
        <f t="shared" ref="H21:H24" si="5">G21*F21</f>
        <v>0</v>
      </c>
      <c r="I21" s="53"/>
      <c r="J21" s="73">
        <f t="shared" si="0"/>
        <v>0</v>
      </c>
      <c r="K21" s="73"/>
      <c r="L21" s="75" t="str">
        <f t="shared" ref="L21:L24" si="6">IF(AND(H21&gt;0,OR(B21="",C21="")), "Check","OK")</f>
        <v>OK</v>
      </c>
    </row>
    <row r="22" spans="2:14" x14ac:dyDescent="0.2">
      <c r="B22" s="51"/>
      <c r="C22" s="350"/>
      <c r="D22" s="351"/>
      <c r="E22" s="352"/>
      <c r="F22" s="261">
        <v>21.1</v>
      </c>
      <c r="G22" s="259"/>
      <c r="H22" s="79">
        <f t="shared" si="5"/>
        <v>0</v>
      </c>
      <c r="I22" s="53"/>
      <c r="J22" s="73">
        <f t="shared" si="0"/>
        <v>0</v>
      </c>
      <c r="K22" s="73"/>
      <c r="L22" s="75" t="str">
        <f t="shared" si="6"/>
        <v>OK</v>
      </c>
    </row>
    <row r="23" spans="2:14" x14ac:dyDescent="0.2">
      <c r="B23" s="51"/>
      <c r="C23" s="350"/>
      <c r="D23" s="351"/>
      <c r="E23" s="352"/>
      <c r="F23" s="261">
        <v>21.1</v>
      </c>
      <c r="G23" s="259"/>
      <c r="H23" s="79">
        <f t="shared" si="5"/>
        <v>0</v>
      </c>
      <c r="I23" s="53"/>
      <c r="J23" s="73">
        <f t="shared" si="0"/>
        <v>0</v>
      </c>
      <c r="K23" s="73"/>
      <c r="L23" s="75" t="str">
        <f t="shared" si="6"/>
        <v>OK</v>
      </c>
    </row>
    <row r="24" spans="2:14" ht="10.8" thickBot="1" x14ac:dyDescent="0.25">
      <c r="B24" s="54"/>
      <c r="C24" s="353"/>
      <c r="D24" s="354"/>
      <c r="E24" s="355"/>
      <c r="F24" s="262">
        <v>21.1</v>
      </c>
      <c r="G24" s="260"/>
      <c r="H24" s="85">
        <f t="shared" si="5"/>
        <v>0</v>
      </c>
      <c r="I24" s="56"/>
      <c r="J24" s="74">
        <f t="shared" si="0"/>
        <v>0</v>
      </c>
      <c r="K24" s="74"/>
      <c r="L24" s="76" t="str">
        <f t="shared" si="6"/>
        <v>OK</v>
      </c>
    </row>
    <row r="25" spans="2:14" ht="30.6" x14ac:dyDescent="0.2">
      <c r="B25" s="7" t="s">
        <v>230</v>
      </c>
      <c r="C25" s="257"/>
      <c r="D25" s="258"/>
      <c r="E25" s="263"/>
      <c r="F25" s="256" t="s">
        <v>270</v>
      </c>
      <c r="G25" s="264" t="s">
        <v>269</v>
      </c>
      <c r="H25" s="68">
        <f>SUM(H26:H35)</f>
        <v>0</v>
      </c>
      <c r="I25" s="69">
        <f t="shared" ref="I25" si="7">SUM(I26:I35)</f>
        <v>0</v>
      </c>
      <c r="J25" s="70">
        <f t="shared" si="0"/>
        <v>0</v>
      </c>
      <c r="K25" s="70"/>
      <c r="L25" s="77"/>
    </row>
    <row r="26" spans="2:14" x14ac:dyDescent="0.2">
      <c r="B26" s="51"/>
      <c r="C26" s="350"/>
      <c r="D26" s="351"/>
      <c r="E26" s="352"/>
      <c r="F26" s="261">
        <v>21.1</v>
      </c>
      <c r="G26" s="259"/>
      <c r="H26" s="79">
        <f t="shared" ref="H26:H35" si="8">G26*F26</f>
        <v>0</v>
      </c>
      <c r="I26" s="53"/>
      <c r="J26" s="73">
        <f t="shared" si="0"/>
        <v>0</v>
      </c>
      <c r="K26" s="73"/>
      <c r="L26" s="75" t="str">
        <f t="shared" ref="L26:L35" si="9">IF(AND(H26&gt;0,OR(B26="",C26="")), "Check","OK")</f>
        <v>OK</v>
      </c>
    </row>
    <row r="27" spans="2:14" x14ac:dyDescent="0.2">
      <c r="B27" s="51"/>
      <c r="C27" s="350"/>
      <c r="D27" s="351"/>
      <c r="E27" s="352"/>
      <c r="F27" s="261">
        <v>21.1</v>
      </c>
      <c r="G27" s="259"/>
      <c r="H27" s="79">
        <f t="shared" si="8"/>
        <v>0</v>
      </c>
      <c r="I27" s="53"/>
      <c r="J27" s="73">
        <f t="shared" si="0"/>
        <v>0</v>
      </c>
      <c r="K27" s="73"/>
      <c r="L27" s="75" t="str">
        <f t="shared" si="9"/>
        <v>OK</v>
      </c>
    </row>
    <row r="28" spans="2:14" x14ac:dyDescent="0.2">
      <c r="B28" s="51"/>
      <c r="C28" s="350"/>
      <c r="D28" s="351"/>
      <c r="E28" s="352"/>
      <c r="F28" s="261">
        <v>21.1</v>
      </c>
      <c r="G28" s="259"/>
      <c r="H28" s="79">
        <f t="shared" ref="H28:H33" si="10">G28*F28</f>
        <v>0</v>
      </c>
      <c r="I28" s="53"/>
      <c r="J28" s="73">
        <f t="shared" ref="J28:J33" si="11">SUM(H28:I28)</f>
        <v>0</v>
      </c>
      <c r="K28" s="73"/>
      <c r="L28" s="75" t="str">
        <f t="shared" ref="L28:L33" si="12">IF(AND(H28&gt;0,OR(B28="",C28="")), "Check","OK")</f>
        <v>OK</v>
      </c>
    </row>
    <row r="29" spans="2:14" x14ac:dyDescent="0.2">
      <c r="B29" s="51"/>
      <c r="C29" s="350"/>
      <c r="D29" s="351"/>
      <c r="E29" s="352"/>
      <c r="F29" s="261">
        <v>21.1</v>
      </c>
      <c r="G29" s="259"/>
      <c r="H29" s="79">
        <f t="shared" si="10"/>
        <v>0</v>
      </c>
      <c r="I29" s="53"/>
      <c r="J29" s="73">
        <f t="shared" si="11"/>
        <v>0</v>
      </c>
      <c r="K29" s="73"/>
      <c r="L29" s="75" t="str">
        <f t="shared" si="12"/>
        <v>OK</v>
      </c>
    </row>
    <row r="30" spans="2:14" x14ac:dyDescent="0.2">
      <c r="B30" s="51"/>
      <c r="C30" s="350"/>
      <c r="D30" s="351"/>
      <c r="E30" s="352"/>
      <c r="F30" s="261">
        <v>21.1</v>
      </c>
      <c r="G30" s="259"/>
      <c r="H30" s="79">
        <f t="shared" si="10"/>
        <v>0</v>
      </c>
      <c r="I30" s="53"/>
      <c r="J30" s="73">
        <f t="shared" si="11"/>
        <v>0</v>
      </c>
      <c r="K30" s="73"/>
      <c r="L30" s="75" t="str">
        <f t="shared" si="12"/>
        <v>OK</v>
      </c>
    </row>
    <row r="31" spans="2:14" x14ac:dyDescent="0.2">
      <c r="B31" s="51"/>
      <c r="C31" s="350"/>
      <c r="D31" s="351"/>
      <c r="E31" s="352"/>
      <c r="F31" s="261">
        <v>21.1</v>
      </c>
      <c r="G31" s="259"/>
      <c r="H31" s="79">
        <f t="shared" si="10"/>
        <v>0</v>
      </c>
      <c r="I31" s="53"/>
      <c r="J31" s="73">
        <f t="shared" si="11"/>
        <v>0</v>
      </c>
      <c r="K31" s="73"/>
      <c r="L31" s="75" t="str">
        <f t="shared" si="12"/>
        <v>OK</v>
      </c>
    </row>
    <row r="32" spans="2:14" x14ac:dyDescent="0.2">
      <c r="B32" s="51"/>
      <c r="C32" s="350"/>
      <c r="D32" s="351"/>
      <c r="E32" s="352"/>
      <c r="F32" s="261">
        <v>21.1</v>
      </c>
      <c r="G32" s="259"/>
      <c r="H32" s="79">
        <f t="shared" si="10"/>
        <v>0</v>
      </c>
      <c r="I32" s="53"/>
      <c r="J32" s="73">
        <f t="shared" si="11"/>
        <v>0</v>
      </c>
      <c r="K32" s="73"/>
      <c r="L32" s="75" t="str">
        <f t="shared" si="12"/>
        <v>OK</v>
      </c>
    </row>
    <row r="33" spans="2:12" x14ac:dyDescent="0.2">
      <c r="B33" s="51"/>
      <c r="C33" s="350"/>
      <c r="D33" s="351"/>
      <c r="E33" s="352"/>
      <c r="F33" s="261">
        <v>21.1</v>
      </c>
      <c r="G33" s="259"/>
      <c r="H33" s="79">
        <f t="shared" si="10"/>
        <v>0</v>
      </c>
      <c r="I33" s="53"/>
      <c r="J33" s="73">
        <f t="shared" si="11"/>
        <v>0</v>
      </c>
      <c r="K33" s="73"/>
      <c r="L33" s="75" t="str">
        <f t="shared" si="12"/>
        <v>OK</v>
      </c>
    </row>
    <row r="34" spans="2:12" x14ac:dyDescent="0.2">
      <c r="B34" s="51"/>
      <c r="C34" s="350"/>
      <c r="D34" s="351"/>
      <c r="E34" s="352"/>
      <c r="F34" s="261">
        <v>21.1</v>
      </c>
      <c r="G34" s="259"/>
      <c r="H34" s="79">
        <f t="shared" si="8"/>
        <v>0</v>
      </c>
      <c r="I34" s="53"/>
      <c r="J34" s="73">
        <f t="shared" si="0"/>
        <v>0</v>
      </c>
      <c r="K34" s="73"/>
      <c r="L34" s="75" t="str">
        <f t="shared" si="9"/>
        <v>OK</v>
      </c>
    </row>
    <row r="35" spans="2:12" ht="10.8" thickBot="1" x14ac:dyDescent="0.25">
      <c r="B35" s="54"/>
      <c r="C35" s="353"/>
      <c r="D35" s="354"/>
      <c r="E35" s="355"/>
      <c r="F35" s="262">
        <v>21.1</v>
      </c>
      <c r="G35" s="260"/>
      <c r="H35" s="85">
        <f t="shared" si="8"/>
        <v>0</v>
      </c>
      <c r="I35" s="56"/>
      <c r="J35" s="74">
        <f t="shared" si="0"/>
        <v>0</v>
      </c>
      <c r="K35" s="74"/>
      <c r="L35" s="76" t="str">
        <f t="shared" si="9"/>
        <v>OK</v>
      </c>
    </row>
    <row r="36" spans="2:12" ht="10.8" thickBot="1" x14ac:dyDescent="0.25">
      <c r="B36" s="5" t="s">
        <v>190</v>
      </c>
      <c r="C36" s="409"/>
      <c r="D36" s="410"/>
      <c r="E36" s="410"/>
      <c r="F36" s="410"/>
      <c r="G36" s="411"/>
      <c r="H36" s="63">
        <f>SUM(H37:H41)</f>
        <v>0</v>
      </c>
      <c r="I36" s="64">
        <f>SUM(I37:I41)</f>
        <v>0</v>
      </c>
      <c r="J36" s="65">
        <f t="shared" ref="J36" si="13">SUM(H36:I36)</f>
        <v>0</v>
      </c>
      <c r="K36" s="70"/>
      <c r="L36" s="77"/>
    </row>
    <row r="37" spans="2:12" x14ac:dyDescent="0.2">
      <c r="B37" s="51"/>
      <c r="C37" s="356"/>
      <c r="D37" s="357"/>
      <c r="E37" s="357"/>
      <c r="F37" s="357"/>
      <c r="G37" s="358"/>
      <c r="H37" s="52"/>
      <c r="I37" s="53"/>
      <c r="J37" s="73">
        <f t="shared" si="0"/>
        <v>0</v>
      </c>
      <c r="K37" s="73"/>
      <c r="L37" s="75" t="str">
        <f t="shared" ref="L37:L41" si="14">IF(AND(H37&gt;0,OR(B37="",C37="")), "Check","OK")</f>
        <v>OK</v>
      </c>
    </row>
    <row r="38" spans="2:12" x14ac:dyDescent="0.2">
      <c r="B38" s="51"/>
      <c r="C38" s="356"/>
      <c r="D38" s="357"/>
      <c r="E38" s="357"/>
      <c r="F38" s="357"/>
      <c r="G38" s="358"/>
      <c r="H38" s="52"/>
      <c r="I38" s="53"/>
      <c r="J38" s="73">
        <f t="shared" si="0"/>
        <v>0</v>
      </c>
      <c r="K38" s="73"/>
      <c r="L38" s="75" t="str">
        <f t="shared" si="14"/>
        <v>OK</v>
      </c>
    </row>
    <row r="39" spans="2:12" x14ac:dyDescent="0.2">
      <c r="B39" s="51"/>
      <c r="C39" s="356"/>
      <c r="D39" s="357"/>
      <c r="E39" s="357"/>
      <c r="F39" s="357"/>
      <c r="G39" s="358"/>
      <c r="H39" s="52"/>
      <c r="I39" s="53"/>
      <c r="J39" s="73">
        <f t="shared" si="0"/>
        <v>0</v>
      </c>
      <c r="K39" s="73"/>
      <c r="L39" s="75" t="str">
        <f t="shared" si="14"/>
        <v>OK</v>
      </c>
    </row>
    <row r="40" spans="2:12" x14ac:dyDescent="0.2">
      <c r="B40" s="51"/>
      <c r="C40" s="356"/>
      <c r="D40" s="357"/>
      <c r="E40" s="357"/>
      <c r="F40" s="357"/>
      <c r="G40" s="358"/>
      <c r="H40" s="52"/>
      <c r="I40" s="53"/>
      <c r="J40" s="73">
        <f t="shared" si="0"/>
        <v>0</v>
      </c>
      <c r="K40" s="73"/>
      <c r="L40" s="75" t="str">
        <f t="shared" si="14"/>
        <v>OK</v>
      </c>
    </row>
    <row r="41" spans="2:12" ht="10.8" thickBot="1" x14ac:dyDescent="0.25">
      <c r="B41" s="54"/>
      <c r="C41" s="359"/>
      <c r="D41" s="360"/>
      <c r="E41" s="360"/>
      <c r="F41" s="360"/>
      <c r="G41" s="361"/>
      <c r="H41" s="55"/>
      <c r="I41" s="56"/>
      <c r="J41" s="74">
        <f t="shared" si="0"/>
        <v>0</v>
      </c>
      <c r="K41" s="74"/>
      <c r="L41" s="76" t="str">
        <f t="shared" si="14"/>
        <v>OK</v>
      </c>
    </row>
    <row r="42" spans="2:12" ht="10.8" thickBot="1" x14ac:dyDescent="0.25">
      <c r="B42" s="5" t="s">
        <v>191</v>
      </c>
      <c r="C42" s="451"/>
      <c r="D42" s="452"/>
      <c r="E42" s="452"/>
      <c r="F42" s="452"/>
      <c r="G42" s="453"/>
      <c r="H42" s="63">
        <f>SUM(H43:H47)</f>
        <v>0</v>
      </c>
      <c r="I42" s="64">
        <f t="shared" ref="I42" si="15">SUM(I43:I47)</f>
        <v>0</v>
      </c>
      <c r="J42" s="65">
        <f t="shared" si="0"/>
        <v>0</v>
      </c>
      <c r="K42" s="65"/>
      <c r="L42" s="78"/>
    </row>
    <row r="43" spans="2:12" x14ac:dyDescent="0.2">
      <c r="B43" s="51"/>
      <c r="C43" s="356"/>
      <c r="D43" s="357"/>
      <c r="E43" s="357"/>
      <c r="F43" s="357"/>
      <c r="G43" s="358"/>
      <c r="H43" s="52"/>
      <c r="I43" s="53"/>
      <c r="J43" s="73">
        <f t="shared" si="0"/>
        <v>0</v>
      </c>
      <c r="K43" s="73"/>
      <c r="L43" s="75" t="str">
        <f t="shared" ref="L43:L47" si="16">IF(AND(H43&gt;0,OR(B43="",C43="")), "Check","OK")</f>
        <v>OK</v>
      </c>
    </row>
    <row r="44" spans="2:12" x14ac:dyDescent="0.2">
      <c r="B44" s="51"/>
      <c r="C44" s="356"/>
      <c r="D44" s="357"/>
      <c r="E44" s="357"/>
      <c r="F44" s="357"/>
      <c r="G44" s="358"/>
      <c r="H44" s="52"/>
      <c r="I44" s="53"/>
      <c r="J44" s="73">
        <f t="shared" si="0"/>
        <v>0</v>
      </c>
      <c r="K44" s="73"/>
      <c r="L44" s="75" t="str">
        <f t="shared" si="16"/>
        <v>OK</v>
      </c>
    </row>
    <row r="45" spans="2:12" x14ac:dyDescent="0.2">
      <c r="B45" s="51"/>
      <c r="C45" s="356"/>
      <c r="D45" s="357"/>
      <c r="E45" s="357"/>
      <c r="F45" s="357"/>
      <c r="G45" s="358"/>
      <c r="H45" s="52"/>
      <c r="I45" s="53"/>
      <c r="J45" s="73">
        <f t="shared" si="0"/>
        <v>0</v>
      </c>
      <c r="K45" s="73"/>
      <c r="L45" s="75" t="str">
        <f t="shared" si="16"/>
        <v>OK</v>
      </c>
    </row>
    <row r="46" spans="2:12" x14ac:dyDescent="0.2">
      <c r="B46" s="51"/>
      <c r="C46" s="356"/>
      <c r="D46" s="357"/>
      <c r="E46" s="357"/>
      <c r="F46" s="357"/>
      <c r="G46" s="358"/>
      <c r="H46" s="52"/>
      <c r="I46" s="53"/>
      <c r="J46" s="73">
        <f t="shared" si="0"/>
        <v>0</v>
      </c>
      <c r="K46" s="73"/>
      <c r="L46" s="75" t="str">
        <f t="shared" si="16"/>
        <v>OK</v>
      </c>
    </row>
    <row r="47" spans="2:12" ht="10.8" thickBot="1" x14ac:dyDescent="0.25">
      <c r="B47" s="54"/>
      <c r="C47" s="359"/>
      <c r="D47" s="360"/>
      <c r="E47" s="360"/>
      <c r="F47" s="360"/>
      <c r="G47" s="361"/>
      <c r="H47" s="55"/>
      <c r="I47" s="56"/>
      <c r="J47" s="74">
        <f t="shared" si="0"/>
        <v>0</v>
      </c>
      <c r="K47" s="74"/>
      <c r="L47" s="76" t="str">
        <f t="shared" si="16"/>
        <v>OK</v>
      </c>
    </row>
    <row r="48" spans="2:12" ht="10.8" thickBot="1" x14ac:dyDescent="0.25">
      <c r="B48" s="5" t="s">
        <v>193</v>
      </c>
      <c r="C48" s="451"/>
      <c r="D48" s="452"/>
      <c r="E48" s="452"/>
      <c r="F48" s="452"/>
      <c r="G48" s="453"/>
      <c r="H48" s="63">
        <f>SUM(H49:H53)</f>
        <v>0</v>
      </c>
      <c r="I48" s="64">
        <f>SUM(I49:I53)</f>
        <v>0</v>
      </c>
      <c r="J48" s="65">
        <f t="shared" si="0"/>
        <v>0</v>
      </c>
      <c r="K48" s="65"/>
      <c r="L48" s="78"/>
    </row>
    <row r="49" spans="2:13" x14ac:dyDescent="0.2">
      <c r="B49" s="51"/>
      <c r="C49" s="356"/>
      <c r="D49" s="357"/>
      <c r="E49" s="357"/>
      <c r="F49" s="357"/>
      <c r="G49" s="358"/>
      <c r="H49" s="57"/>
      <c r="I49" s="58"/>
      <c r="J49" s="70">
        <f t="shared" si="0"/>
        <v>0</v>
      </c>
      <c r="K49" s="73"/>
      <c r="L49" s="75" t="str">
        <f t="shared" ref="L49:L53" si="17">IF(AND(H49&gt;0,OR(B49="",C49="")), "Check","OK")</f>
        <v>OK</v>
      </c>
    </row>
    <row r="50" spans="2:13" x14ac:dyDescent="0.2">
      <c r="B50" s="51"/>
      <c r="C50" s="356"/>
      <c r="D50" s="357"/>
      <c r="E50" s="357"/>
      <c r="F50" s="357"/>
      <c r="G50" s="358"/>
      <c r="H50" s="52"/>
      <c r="I50" s="53"/>
      <c r="J50" s="73">
        <f t="shared" si="0"/>
        <v>0</v>
      </c>
      <c r="K50" s="73"/>
      <c r="L50" s="75" t="str">
        <f t="shared" si="17"/>
        <v>OK</v>
      </c>
    </row>
    <row r="51" spans="2:13" x14ac:dyDescent="0.2">
      <c r="B51" s="51"/>
      <c r="C51" s="356"/>
      <c r="D51" s="357"/>
      <c r="E51" s="357"/>
      <c r="F51" s="357"/>
      <c r="G51" s="358"/>
      <c r="H51" s="52"/>
      <c r="I51" s="53"/>
      <c r="J51" s="73">
        <f t="shared" si="0"/>
        <v>0</v>
      </c>
      <c r="K51" s="73"/>
      <c r="L51" s="75" t="str">
        <f t="shared" si="17"/>
        <v>OK</v>
      </c>
    </row>
    <row r="52" spans="2:13" x14ac:dyDescent="0.2">
      <c r="B52" s="51"/>
      <c r="C52" s="356"/>
      <c r="D52" s="357"/>
      <c r="E52" s="357"/>
      <c r="F52" s="357"/>
      <c r="G52" s="358"/>
      <c r="H52" s="52"/>
      <c r="I52" s="53"/>
      <c r="J52" s="73">
        <f t="shared" si="0"/>
        <v>0</v>
      </c>
      <c r="K52" s="73"/>
      <c r="L52" s="75" t="str">
        <f t="shared" si="17"/>
        <v>OK</v>
      </c>
    </row>
    <row r="53" spans="2:13" ht="10.8" thickBot="1" x14ac:dyDescent="0.25">
      <c r="B53" s="51"/>
      <c r="C53" s="356"/>
      <c r="D53" s="357"/>
      <c r="E53" s="357"/>
      <c r="F53" s="357"/>
      <c r="G53" s="358"/>
      <c r="H53" s="52"/>
      <c r="I53" s="53"/>
      <c r="J53" s="73">
        <f t="shared" si="0"/>
        <v>0</v>
      </c>
      <c r="K53" s="73"/>
      <c r="L53" s="151" t="str">
        <f t="shared" si="17"/>
        <v>OK</v>
      </c>
    </row>
    <row r="54" spans="2:13" ht="32.1" customHeight="1" thickBot="1" x14ac:dyDescent="0.25">
      <c r="B54" s="143" t="s">
        <v>192</v>
      </c>
      <c r="C54" s="409"/>
      <c r="D54" s="410"/>
      <c r="E54" s="410"/>
      <c r="F54" s="410"/>
      <c r="G54" s="411"/>
      <c r="H54" s="63">
        <f>SUM(H55:H55)</f>
        <v>0</v>
      </c>
      <c r="I54" s="64">
        <f>SUM(I55:I55)</f>
        <v>0</v>
      </c>
      <c r="J54" s="65">
        <f t="shared" si="0"/>
        <v>0</v>
      </c>
      <c r="K54" s="71">
        <v>0.15</v>
      </c>
      <c r="L54" s="152" t="str">
        <f>IF($H$54=0,"",IF((H54/H13)&lt;=K54,"OK","Violazione della soglia. Necessario rivedere i dati prodotti."))</f>
        <v/>
      </c>
    </row>
    <row r="55" spans="2:13" ht="10.8" thickBot="1" x14ac:dyDescent="0.25">
      <c r="B55" s="155" t="s">
        <v>195</v>
      </c>
      <c r="C55" s="446"/>
      <c r="D55" s="447"/>
      <c r="E55" s="447"/>
      <c r="F55" s="447"/>
      <c r="G55" s="448"/>
      <c r="H55" s="68">
        <f>15%*H13</f>
        <v>0</v>
      </c>
      <c r="I55" s="69"/>
      <c r="J55" s="70">
        <f t="shared" si="0"/>
        <v>0</v>
      </c>
      <c r="K55" s="70"/>
      <c r="L55" s="77"/>
      <c r="M55" s="117"/>
    </row>
    <row r="56" spans="2:13" ht="10.8" thickBot="1" x14ac:dyDescent="0.25">
      <c r="B56" s="5" t="s">
        <v>194</v>
      </c>
      <c r="C56" s="451"/>
      <c r="D56" s="452"/>
      <c r="E56" s="452"/>
      <c r="F56" s="452"/>
      <c r="G56" s="453"/>
      <c r="H56" s="63">
        <f>SUM(H57:H61)</f>
        <v>0</v>
      </c>
      <c r="I56" s="64">
        <f>SUM(I57:I61)</f>
        <v>0</v>
      </c>
      <c r="J56" s="65">
        <f t="shared" ref="J56:J61" si="18">SUM(H56:I56)</f>
        <v>0</v>
      </c>
      <c r="K56" s="65"/>
      <c r="L56" s="78"/>
    </row>
    <row r="57" spans="2:13" x14ac:dyDescent="0.2">
      <c r="B57" s="51"/>
      <c r="C57" s="356"/>
      <c r="D57" s="357"/>
      <c r="E57" s="357"/>
      <c r="F57" s="357"/>
      <c r="G57" s="358"/>
      <c r="H57" s="57"/>
      <c r="I57" s="58"/>
      <c r="J57" s="70">
        <f t="shared" si="18"/>
        <v>0</v>
      </c>
      <c r="K57" s="73"/>
      <c r="L57" s="75" t="str">
        <f t="shared" ref="L57" si="19">IF(AND(H57&gt;0,OR(B57="",C57="")), "Check","OK")</f>
        <v>OK</v>
      </c>
    </row>
    <row r="58" spans="2:13" x14ac:dyDescent="0.2">
      <c r="B58" s="51"/>
      <c r="C58" s="356"/>
      <c r="D58" s="357"/>
      <c r="E58" s="357"/>
      <c r="F58" s="357"/>
      <c r="G58" s="358"/>
      <c r="H58" s="52"/>
      <c r="I58" s="53"/>
      <c r="J58" s="73">
        <f t="shared" si="18"/>
        <v>0</v>
      </c>
      <c r="K58" s="73"/>
      <c r="L58" s="75" t="str">
        <f t="shared" ref="L58:L61" si="20">IF(AND(H58&gt;0,OR(B58="",C58="")), "Check","OK")</f>
        <v>OK</v>
      </c>
    </row>
    <row r="59" spans="2:13" x14ac:dyDescent="0.2">
      <c r="B59" s="51"/>
      <c r="C59" s="356"/>
      <c r="D59" s="357"/>
      <c r="E59" s="357"/>
      <c r="F59" s="357"/>
      <c r="G59" s="358"/>
      <c r="H59" s="52"/>
      <c r="I59" s="53"/>
      <c r="J59" s="73">
        <f t="shared" si="18"/>
        <v>0</v>
      </c>
      <c r="K59" s="73"/>
      <c r="L59" s="75" t="str">
        <f t="shared" si="20"/>
        <v>OK</v>
      </c>
    </row>
    <row r="60" spans="2:13" x14ac:dyDescent="0.2">
      <c r="B60" s="51"/>
      <c r="C60" s="356"/>
      <c r="D60" s="357"/>
      <c r="E60" s="357"/>
      <c r="F60" s="357"/>
      <c r="G60" s="358"/>
      <c r="H60" s="52"/>
      <c r="I60" s="53"/>
      <c r="J60" s="73">
        <f t="shared" si="18"/>
        <v>0</v>
      </c>
      <c r="K60" s="73"/>
      <c r="L60" s="75" t="str">
        <f t="shared" si="20"/>
        <v>OK</v>
      </c>
    </row>
    <row r="61" spans="2:13" ht="10.8" thickBot="1" x14ac:dyDescent="0.25">
      <c r="B61" s="54"/>
      <c r="C61" s="359"/>
      <c r="D61" s="360"/>
      <c r="E61" s="360"/>
      <c r="F61" s="360"/>
      <c r="G61" s="361"/>
      <c r="H61" s="55"/>
      <c r="I61" s="56"/>
      <c r="J61" s="74">
        <f t="shared" si="18"/>
        <v>0</v>
      </c>
      <c r="K61" s="74"/>
      <c r="L61" s="76" t="str">
        <f t="shared" si="20"/>
        <v>OK</v>
      </c>
    </row>
    <row r="62" spans="2:13" ht="43.5" customHeight="1" x14ac:dyDescent="0.2">
      <c r="B62" s="368" t="s">
        <v>271</v>
      </c>
      <c r="C62" s="368"/>
      <c r="D62" s="368"/>
      <c r="E62" s="368"/>
      <c r="F62" s="368"/>
      <c r="G62" s="368"/>
      <c r="H62" s="368"/>
      <c r="I62" s="368"/>
      <c r="J62" s="368"/>
      <c r="K62" s="368"/>
      <c r="L62" s="368"/>
    </row>
    <row r="63" spans="2:13" hidden="1" x14ac:dyDescent="0.2">
      <c r="B63" s="241"/>
      <c r="C63" s="241"/>
      <c r="D63" s="241"/>
      <c r="E63" s="241"/>
      <c r="F63" s="241"/>
      <c r="G63" s="241"/>
      <c r="H63" s="241"/>
      <c r="I63" s="241"/>
      <c r="J63" s="241"/>
      <c r="K63" s="142"/>
      <c r="L63" s="242" t="str">
        <f>IF((COUNTIF(L14:L61,"check"))&gt;0,"CHECK","OK")</f>
        <v>OK</v>
      </c>
    </row>
    <row r="64" spans="2:13" x14ac:dyDescent="0.2">
      <c r="B64" s="241"/>
      <c r="C64" s="241"/>
      <c r="D64" s="241"/>
      <c r="E64" s="241"/>
      <c r="F64" s="241"/>
      <c r="G64" s="241"/>
      <c r="H64" s="241"/>
      <c r="I64" s="241"/>
      <c r="J64" s="241"/>
      <c r="K64" s="142"/>
      <c r="L64" s="142"/>
    </row>
    <row r="65" spans="2:12" ht="16.2" thickBot="1" x14ac:dyDescent="0.25">
      <c r="B65" s="369" t="s">
        <v>210</v>
      </c>
      <c r="C65" s="369"/>
      <c r="D65" s="369"/>
      <c r="E65" s="369"/>
      <c r="F65" s="369"/>
      <c r="G65" s="369"/>
      <c r="H65" s="369"/>
      <c r="I65" s="369"/>
      <c r="J65" s="369"/>
      <c r="K65" s="369"/>
      <c r="L65" s="369"/>
    </row>
    <row r="66" spans="2:12" ht="57" customHeight="1" x14ac:dyDescent="0.2">
      <c r="B66" s="380" t="str">
        <f>+B5</f>
        <v>Denominazione richiedente</v>
      </c>
      <c r="C66" s="370" t="str">
        <f>+E5</f>
        <v>Classe dimensionale di appartenenza e modalità di presentazione della domanda</v>
      </c>
      <c r="D66" s="371"/>
      <c r="E66" s="429" t="s">
        <v>9</v>
      </c>
      <c r="F66" s="427" t="s">
        <v>8</v>
      </c>
      <c r="G66" s="419" t="s">
        <v>196</v>
      </c>
      <c r="H66" s="420"/>
      <c r="I66" s="165" t="s">
        <v>13</v>
      </c>
      <c r="J66" s="166" t="s">
        <v>7</v>
      </c>
      <c r="K66" s="167" t="s">
        <v>164</v>
      </c>
      <c r="L66" s="167" t="s">
        <v>164</v>
      </c>
    </row>
    <row r="67" spans="2:12" ht="42" customHeight="1" thickBot="1" x14ac:dyDescent="0.3">
      <c r="B67" s="381"/>
      <c r="C67" s="372" t="s">
        <v>233</v>
      </c>
      <c r="D67" s="373"/>
      <c r="E67" s="430">
        <v>0</v>
      </c>
      <c r="F67" s="428"/>
      <c r="G67" s="421"/>
      <c r="H67" s="422"/>
      <c r="I67" s="168" t="s">
        <v>6</v>
      </c>
      <c r="J67" s="169"/>
      <c r="K67" s="170" t="s">
        <v>6</v>
      </c>
      <c r="L67" s="170" t="s">
        <v>6</v>
      </c>
    </row>
    <row r="68" spans="2:12" ht="22.35" customHeight="1" x14ac:dyDescent="0.2">
      <c r="B68" s="382" t="str">
        <f>IF(B8="","",B8)</f>
        <v/>
      </c>
      <c r="C68" s="374" t="str">
        <f>+D8</f>
        <v/>
      </c>
      <c r="D68" s="375"/>
      <c r="E68" s="434" t="str">
        <f>+F8</f>
        <v>Compilare le celle bianche</v>
      </c>
      <c r="F68" s="424" t="str">
        <f>+C8</f>
        <v>Art. 25 del Reg. 651/2014
Sviluppo Sperimentale</v>
      </c>
      <c r="G68" s="416"/>
      <c r="H68" s="417"/>
      <c r="I68" s="417"/>
      <c r="J68" s="417"/>
      <c r="K68" s="417"/>
      <c r="L68" s="418"/>
    </row>
    <row r="69" spans="2:12" ht="22.35" customHeight="1" x14ac:dyDescent="0.2">
      <c r="B69" s="383"/>
      <c r="C69" s="376"/>
      <c r="D69" s="377"/>
      <c r="E69" s="435" t="e">
        <f>#REF!</f>
        <v>#REF!</v>
      </c>
      <c r="F69" s="425"/>
      <c r="G69" s="362" t="s">
        <v>197</v>
      </c>
      <c r="H69" s="363"/>
      <c r="I69" s="440" t="str">
        <f>IF(AND(L12="OK",L14="OK",L54="OK",'2-Impresa_1'!F3="Articolazione temporale coerente con punto 3)",'2-Impresa_1'!G58="OK",'3-Impresa_1'!B51="OK",'4-Impresa_1'!D82="Ok predisposto"),H12,"")</f>
        <v/>
      </c>
      <c r="J69" s="437" t="str">
        <f>IF(OR(C68="",E68=""),"",IF(C68=1,Elenco!D6,IF(C68=2,Elenco!D7,IF(C68=3,Elenco!D8,IF(C68=4,Elenco!D9,IF(C68=5,Elenco!D10,IF(C68=6,Elenco!D11,IF(C68=7,Elenco!D12,IF(C68=8,Elenco!D13,IF(C68=9,Elenco!D14))))))))))</f>
        <v/>
      </c>
      <c r="K69" s="443" t="str">
        <f>IF(OR(I69="",J69=""),"",J69*I69)</f>
        <v/>
      </c>
      <c r="L69" s="431">
        <f>IF(AND('5-Impresa_1'!B14="OK",K72&gt;0),'1-Impresa_1'!K72,0)</f>
        <v>0</v>
      </c>
    </row>
    <row r="70" spans="2:12" ht="22.35" customHeight="1" x14ac:dyDescent="0.2">
      <c r="B70" s="383"/>
      <c r="C70" s="376"/>
      <c r="D70" s="377"/>
      <c r="E70" s="435" t="e">
        <f>#REF!</f>
        <v>#REF!</v>
      </c>
      <c r="F70" s="425"/>
      <c r="G70" s="364"/>
      <c r="H70" s="365"/>
      <c r="I70" s="441"/>
      <c r="J70" s="438"/>
      <c r="K70" s="444"/>
      <c r="L70" s="432"/>
    </row>
    <row r="71" spans="2:12" ht="22.35" customHeight="1" x14ac:dyDescent="0.2">
      <c r="B71" s="383"/>
      <c r="C71" s="376"/>
      <c r="D71" s="377"/>
      <c r="E71" s="435" t="e">
        <f>#REF!</f>
        <v>#REF!</v>
      </c>
      <c r="F71" s="425"/>
      <c r="G71" s="366"/>
      <c r="H71" s="367"/>
      <c r="I71" s="442"/>
      <c r="J71" s="438"/>
      <c r="K71" s="445"/>
      <c r="L71" s="432"/>
    </row>
    <row r="72" spans="2:12" ht="22.35" customHeight="1" thickBot="1" x14ac:dyDescent="0.3">
      <c r="B72" s="384"/>
      <c r="C72" s="378"/>
      <c r="D72" s="379"/>
      <c r="E72" s="436" t="e">
        <f>#REF!</f>
        <v>#REF!</v>
      </c>
      <c r="F72" s="426"/>
      <c r="G72" s="423" t="s">
        <v>2</v>
      </c>
      <c r="H72" s="423"/>
      <c r="I72" s="120">
        <f>SUM(I69:I71)</f>
        <v>0</v>
      </c>
      <c r="J72" s="439"/>
      <c r="K72" s="121" t="str">
        <f>+K69</f>
        <v/>
      </c>
      <c r="L72" s="433"/>
    </row>
    <row r="73" spans="2:12" ht="40.35" customHeight="1" x14ac:dyDescent="0.2">
      <c r="B73" s="415" t="s">
        <v>211</v>
      </c>
      <c r="C73" s="415"/>
      <c r="D73" s="415"/>
      <c r="E73" s="415"/>
      <c r="F73" s="415"/>
      <c r="G73" s="415"/>
      <c r="H73" s="415"/>
      <c r="I73" s="415"/>
      <c r="J73" s="415"/>
      <c r="K73" s="415"/>
      <c r="L73" s="415"/>
    </row>
  </sheetData>
  <sheetProtection algorithmName="SHA-512" hashValue="p8jhYyJviFhXF8MyOUljod5kwlBHTW+AKhQrlLGfZZkg8dYDamCheazGq5b6beJMAjPI6uhqZQlZVUhljgWHlQ==" saltValue="xtdxv7e7lFMUyolKfQpHSQ==" spinCount="100000" sheet="1" objects="1" scenarios="1"/>
  <mergeCells count="79">
    <mergeCell ref="C14:E14"/>
    <mergeCell ref="C57:G57"/>
    <mergeCell ref="C47:G47"/>
    <mergeCell ref="C36:G36"/>
    <mergeCell ref="C37:G37"/>
    <mergeCell ref="C38:G38"/>
    <mergeCell ref="C44:G44"/>
    <mergeCell ref="C45:G45"/>
    <mergeCell ref="C49:G49"/>
    <mergeCell ref="C39:G39"/>
    <mergeCell ref="C40:G40"/>
    <mergeCell ref="C51:G51"/>
    <mergeCell ref="C56:G56"/>
    <mergeCell ref="C42:G42"/>
    <mergeCell ref="C53:G53"/>
    <mergeCell ref="C48:G48"/>
    <mergeCell ref="C52:G52"/>
    <mergeCell ref="C55:G55"/>
    <mergeCell ref="C43:G43"/>
    <mergeCell ref="C46:G46"/>
    <mergeCell ref="C41:G41"/>
    <mergeCell ref="C54:G54"/>
    <mergeCell ref="C50:G50"/>
    <mergeCell ref="C11:G11"/>
    <mergeCell ref="C13:G13"/>
    <mergeCell ref="C12:G12"/>
    <mergeCell ref="B73:L73"/>
    <mergeCell ref="G68:L68"/>
    <mergeCell ref="G66:H67"/>
    <mergeCell ref="G72:H72"/>
    <mergeCell ref="F68:F72"/>
    <mergeCell ref="F66:F67"/>
    <mergeCell ref="E66:E67"/>
    <mergeCell ref="L69:L72"/>
    <mergeCell ref="E68:E72"/>
    <mergeCell ref="J69:J72"/>
    <mergeCell ref="I69:I71"/>
    <mergeCell ref="K69:K71"/>
    <mergeCell ref="C58:G58"/>
    <mergeCell ref="B3:G3"/>
    <mergeCell ref="C4:G4"/>
    <mergeCell ref="B5:B7"/>
    <mergeCell ref="C5:C7"/>
    <mergeCell ref="B10:L10"/>
    <mergeCell ref="D5:D7"/>
    <mergeCell ref="E5:E6"/>
    <mergeCell ref="F5:G7"/>
    <mergeCell ref="F8:G8"/>
    <mergeCell ref="C59:G59"/>
    <mergeCell ref="C60:G60"/>
    <mergeCell ref="C61:G61"/>
    <mergeCell ref="G69:H71"/>
    <mergeCell ref="B62:L62"/>
    <mergeCell ref="B65:L65"/>
    <mergeCell ref="C66:D66"/>
    <mergeCell ref="C67:D67"/>
    <mergeCell ref="C68:D72"/>
    <mergeCell ref="B66:B67"/>
    <mergeCell ref="B68:B72"/>
    <mergeCell ref="C15:E15"/>
    <mergeCell ref="C16:E16"/>
    <mergeCell ref="C17:E17"/>
    <mergeCell ref="C18:E18"/>
    <mergeCell ref="C19:E19"/>
    <mergeCell ref="C20:E20"/>
    <mergeCell ref="C21:E21"/>
    <mergeCell ref="C22:E22"/>
    <mergeCell ref="C23:E23"/>
    <mergeCell ref="C24:E24"/>
    <mergeCell ref="C26:E26"/>
    <mergeCell ref="C27:E27"/>
    <mergeCell ref="C28:E28"/>
    <mergeCell ref="C29:E29"/>
    <mergeCell ref="C30:E30"/>
    <mergeCell ref="C31:E31"/>
    <mergeCell ref="C32:E32"/>
    <mergeCell ref="C33:E33"/>
    <mergeCell ref="C34:E34"/>
    <mergeCell ref="C35:E35"/>
  </mergeCells>
  <conditionalFormatting sqref="L14">
    <cfRule type="containsText" dxfId="184" priority="50" operator="containsText" text="OK">
      <formula>NOT(ISERROR(SEARCH("OK",L14)))</formula>
    </cfRule>
    <cfRule type="containsText" dxfId="183" priority="51" operator="containsText" text="Violazione della soglia. Necessario rivedere i dati prodotti.">
      <formula>NOT(ISERROR(SEARCH("Violazione della soglia. Necessario rivedere i dati prodotti.",L14)))</formula>
    </cfRule>
  </conditionalFormatting>
  <conditionalFormatting sqref="E68:E72">
    <cfRule type="containsText" dxfId="182" priority="42" operator="containsText" text="OK">
      <formula>NOT(ISERROR(SEARCH("OK",E68)))</formula>
    </cfRule>
    <cfRule type="containsText" dxfId="181" priority="43" operator="containsText" text="ERRORE: solo le Piccole Imprese sono ammissibili a contributo ai sensi dell'Art. 22del Reg. 651. RIFORMULARE">
      <formula>NOT(ISERROR(SEARCH("ERRORE: solo le Piccole Imprese sono ammissibili a contributo ai sensi dell'Art. 22del Reg. 651. RIFORMULARE",E68)))</formula>
    </cfRule>
  </conditionalFormatting>
  <conditionalFormatting sqref="L12">
    <cfRule type="containsText" dxfId="180" priority="1" operator="containsText" text="Compilare correttamente Tab. 1">
      <formula>NOT(ISERROR(SEARCH("Compilare correttamente Tab. 1",L12)))</formula>
    </cfRule>
    <cfRule type="containsText" dxfId="179" priority="35" operator="containsText" text="Rivedere importi spesa ammissibile">
      <formula>NOT(ISERROR(SEARCH("Rivedere importi spesa ammissibile",L12)))</formula>
    </cfRule>
    <cfRule type="containsText" dxfId="178" priority="40" operator="containsText" text="OK">
      <formula>NOT(ISERROR(SEARCH("OK",L12)))</formula>
    </cfRule>
    <cfRule type="containsText" dxfId="177" priority="41" operator="containsText" text="NON AMMISSIBILE">
      <formula>NOT(ISERROR(SEARCH("NON AMMISSIBILE",L12)))</formula>
    </cfRule>
  </conditionalFormatting>
  <conditionalFormatting sqref="K69 K72">
    <cfRule type="cellIs" dxfId="176" priority="23" operator="greaterThan">
      <formula>0</formula>
    </cfRule>
  </conditionalFormatting>
  <conditionalFormatting sqref="L69">
    <cfRule type="cellIs" dxfId="175" priority="22" operator="greaterThan">
      <formula>0</formula>
    </cfRule>
  </conditionalFormatting>
  <conditionalFormatting sqref="L54">
    <cfRule type="containsText" dxfId="174" priority="13" operator="containsText" text="OK">
      <formula>NOT(ISERROR(SEARCH("OK",L54)))</formula>
    </cfRule>
    <cfRule type="containsText" dxfId="173" priority="14" operator="containsText" text="Violazione della soglia. Necessario rivedere i dati prodotti.">
      <formula>NOT(ISERROR(SEARCH("Violazione della soglia. Necessario rivedere i dati prodotti.",L54)))</formula>
    </cfRule>
  </conditionalFormatting>
  <conditionalFormatting sqref="L37:L41 L43:L47 L49:L53 L57:L61 L16:L24 L26:L35">
    <cfRule type="containsText" dxfId="172" priority="11" operator="containsText" text="ok">
      <formula>NOT(ISERROR(SEARCH("ok",L16)))</formula>
    </cfRule>
    <cfRule type="containsText" dxfId="171" priority="12" operator="containsText" text="Check">
      <formula>NOT(ISERROR(SEARCH("Check",L16)))</formula>
    </cfRule>
  </conditionalFormatting>
  <conditionalFormatting sqref="L15">
    <cfRule type="containsText" dxfId="170" priority="9" operator="containsText" text="ok">
      <formula>NOT(ISERROR(SEARCH("ok",L15)))</formula>
    </cfRule>
    <cfRule type="containsText" dxfId="169" priority="10" operator="containsText" text="Check">
      <formula>NOT(ISERROR(SEARCH("Check",L15)))</formula>
    </cfRule>
  </conditionalFormatting>
  <conditionalFormatting sqref="L63">
    <cfRule type="containsText" dxfId="168" priority="7" operator="containsText" text="ok">
      <formula>NOT(ISERROR(SEARCH("ok",L63)))</formula>
    </cfRule>
    <cfRule type="containsText" dxfId="167" priority="8" operator="containsText" text="Check">
      <formula>NOT(ISERROR(SEARCH("Check",L63)))</formula>
    </cfRule>
  </conditionalFormatting>
  <conditionalFormatting sqref="F8">
    <cfRule type="containsText" dxfId="166" priority="4"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165" priority="5" operator="containsText" text="OK">
      <formula>NOT(ISERROR(SEARCH("OK",F8)))</formula>
    </cfRule>
    <cfRule type="containsText" dxfId="164" priority="6"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F8:G8">
    <cfRule type="cellIs" dxfId="163" priority="2" operator="notEqual">
      <formula>"OK"</formula>
    </cfRule>
    <cfRule type="containsText" dxfId="162" priority="3"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64" max="16383" man="1"/>
  </rowBreaks>
  <ignoredErrors>
    <ignoredError sqref="J36 H25" formula="1"/>
    <ignoredError sqref="H21:H2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Opzione non valida" error="Selezionare una delle opzioni disponibili">
          <x14:formula1>
            <xm:f>Elenco!$C$6:$C$14</xm:f>
          </x14:formula1>
          <xm:sqref>E8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M93"/>
  <sheetViews>
    <sheetView showGridLines="0" view="pageBreakPreview" zoomScaleNormal="100" zoomScaleSheetLayoutView="100" workbookViewId="0">
      <pane xSplit="3" ySplit="8" topLeftCell="D69" activePane="bottomRight" state="frozenSplit"/>
      <selection pane="topRight" activeCell="D1" sqref="D1"/>
      <selection pane="bottomLeft" activeCell="A9" sqref="A9"/>
      <selection pane="bottomRight" activeCell="K24" sqref="K24:K28"/>
    </sheetView>
  </sheetViews>
  <sheetFormatPr defaultRowHeight="10.199999999999999" x14ac:dyDescent="0.2"/>
  <cols>
    <col min="2" max="2" width="15.28515625" customWidth="1"/>
    <col min="3" max="3" width="30.85546875" customWidth="1"/>
    <col min="4" max="10" width="17.140625" customWidth="1"/>
    <col min="11" max="12" width="12.85546875" customWidth="1"/>
    <col min="13" max="19" width="9.85546875" customWidth="1"/>
  </cols>
  <sheetData>
    <row r="3" spans="2:13" ht="15.75" customHeight="1" x14ac:dyDescent="0.2">
      <c r="B3" s="385" t="s">
        <v>330</v>
      </c>
      <c r="C3" s="385"/>
      <c r="D3" s="385"/>
      <c r="E3" s="385"/>
      <c r="F3" s="385"/>
      <c r="G3" s="385"/>
      <c r="H3" s="385"/>
      <c r="I3" s="385"/>
      <c r="J3" s="385"/>
      <c r="K3" s="385"/>
      <c r="L3" s="385"/>
      <c r="M3" s="385"/>
    </row>
    <row r="4" spans="2:13" ht="13.5" customHeight="1" thickBot="1" x14ac:dyDescent="0.25">
      <c r="B4" s="520"/>
      <c r="C4" s="520"/>
      <c r="D4" s="520"/>
      <c r="E4" s="520"/>
      <c r="F4" s="520"/>
      <c r="G4" s="520"/>
      <c r="H4" s="520"/>
      <c r="I4" s="520"/>
      <c r="J4" s="520"/>
      <c r="K4" s="520"/>
      <c r="L4" s="520"/>
      <c r="M4" s="520"/>
    </row>
    <row r="5" spans="2:13" x14ac:dyDescent="0.2">
      <c r="B5" s="539" t="s">
        <v>329</v>
      </c>
      <c r="C5" s="541" t="s">
        <v>200</v>
      </c>
      <c r="D5" s="542" t="s">
        <v>275</v>
      </c>
      <c r="E5" s="542"/>
      <c r="F5" s="542"/>
      <c r="G5" s="542"/>
      <c r="H5" s="542"/>
      <c r="I5" s="542"/>
      <c r="J5" s="542"/>
      <c r="K5" s="542" t="s">
        <v>276</v>
      </c>
      <c r="L5" s="544" t="s">
        <v>277</v>
      </c>
      <c r="M5" s="544" t="s">
        <v>290</v>
      </c>
    </row>
    <row r="6" spans="2:13" ht="30" customHeight="1" x14ac:dyDescent="0.2">
      <c r="B6" s="540"/>
      <c r="C6" s="529"/>
      <c r="D6" s="529" t="s">
        <v>187</v>
      </c>
      <c r="E6" s="529" t="s">
        <v>281</v>
      </c>
      <c r="F6" s="529" t="s">
        <v>282</v>
      </c>
      <c r="G6" s="529" t="s">
        <v>193</v>
      </c>
      <c r="H6" s="529" t="s">
        <v>278</v>
      </c>
      <c r="I6" s="529" t="s">
        <v>194</v>
      </c>
      <c r="J6" s="538" t="s">
        <v>2</v>
      </c>
      <c r="K6" s="538"/>
      <c r="L6" s="545"/>
      <c r="M6" s="545"/>
    </row>
    <row r="7" spans="2:13" ht="11.25" customHeight="1" x14ac:dyDescent="0.2">
      <c r="B7" s="540"/>
      <c r="C7" s="529"/>
      <c r="D7" s="529"/>
      <c r="E7" s="529"/>
      <c r="F7" s="529"/>
      <c r="G7" s="529"/>
      <c r="H7" s="529"/>
      <c r="I7" s="529"/>
      <c r="J7" s="538"/>
      <c r="K7" s="538"/>
      <c r="L7" s="545"/>
      <c r="M7" s="545"/>
    </row>
    <row r="8" spans="2:13" ht="10.8" thickBot="1" x14ac:dyDescent="0.25">
      <c r="B8" s="540"/>
      <c r="C8" s="529"/>
      <c r="D8" s="313" t="s">
        <v>279</v>
      </c>
      <c r="E8" s="313" t="s">
        <v>279</v>
      </c>
      <c r="F8" s="313" t="s">
        <v>279</v>
      </c>
      <c r="G8" s="313" t="s">
        <v>279</v>
      </c>
      <c r="H8" s="313" t="s">
        <v>279</v>
      </c>
      <c r="I8" s="313" t="s">
        <v>279</v>
      </c>
      <c r="J8" s="314" t="s">
        <v>279</v>
      </c>
      <c r="K8" s="543"/>
      <c r="L8" s="546"/>
      <c r="M8" s="546"/>
    </row>
    <row r="9" spans="2:13" x14ac:dyDescent="0.2">
      <c r="B9" s="526" t="s">
        <v>314</v>
      </c>
      <c r="C9" s="315" t="str">
        <f>IF('1-Impresa_1'!$B$8&lt;&gt;"",'1-Impresa_1'!$B$8,"")</f>
        <v/>
      </c>
      <c r="D9" s="316"/>
      <c r="E9" s="316"/>
      <c r="F9" s="316"/>
      <c r="G9" s="316"/>
      <c r="H9" s="316"/>
      <c r="I9" s="316"/>
      <c r="J9" s="320">
        <f>SUM(D9:I9)</f>
        <v>0</v>
      </c>
      <c r="K9" s="536"/>
      <c r="L9" s="537"/>
      <c r="M9" s="549" t="str">
        <f>IF(J13=0,"",IF(AND(J13&gt;0,OR(K9="",L9="")),"Check DATE","OK"))</f>
        <v/>
      </c>
    </row>
    <row r="10" spans="2:13" x14ac:dyDescent="0.2">
      <c r="B10" s="526"/>
      <c r="C10" s="315" t="str">
        <f>IF('1-Impresa_2'!$B$8&lt;&gt;"",'1-Impresa_2'!$B$8,"")</f>
        <v/>
      </c>
      <c r="D10" s="316"/>
      <c r="E10" s="316"/>
      <c r="F10" s="316"/>
      <c r="G10" s="316"/>
      <c r="H10" s="316"/>
      <c r="I10" s="316"/>
      <c r="J10" s="320">
        <f t="shared" ref="J10:J12" si="0">SUM(D10:I10)</f>
        <v>0</v>
      </c>
      <c r="K10" s="530"/>
      <c r="L10" s="531"/>
      <c r="M10" s="547"/>
    </row>
    <row r="11" spans="2:13" x14ac:dyDescent="0.2">
      <c r="B11" s="526"/>
      <c r="C11" s="315" t="str">
        <f>IF('1-Impresa_3'!$B$8&lt;&gt;"",'1-Impresa_3'!$B$8,"")</f>
        <v/>
      </c>
      <c r="D11" s="316"/>
      <c r="E11" s="316"/>
      <c r="F11" s="316"/>
      <c r="G11" s="316"/>
      <c r="H11" s="316"/>
      <c r="I11" s="316"/>
      <c r="J11" s="320">
        <f t="shared" si="0"/>
        <v>0</v>
      </c>
      <c r="K11" s="530"/>
      <c r="L11" s="531"/>
      <c r="M11" s="547"/>
    </row>
    <row r="12" spans="2:13" x14ac:dyDescent="0.2">
      <c r="B12" s="526"/>
      <c r="C12" s="315" t="str">
        <f>IF('1- OdR'!$B$6&lt;&gt;"",'1- OdR'!$B$6,"")</f>
        <v/>
      </c>
      <c r="D12" s="316"/>
      <c r="E12" s="316"/>
      <c r="F12" s="316"/>
      <c r="G12" s="316"/>
      <c r="H12" s="316"/>
      <c r="I12" s="316"/>
      <c r="J12" s="320">
        <f t="shared" si="0"/>
        <v>0</v>
      </c>
      <c r="K12" s="530"/>
      <c r="L12" s="531"/>
      <c r="M12" s="547"/>
    </row>
    <row r="13" spans="2:13" x14ac:dyDescent="0.2">
      <c r="B13" s="527" t="s">
        <v>283</v>
      </c>
      <c r="C13" s="528"/>
      <c r="D13" s="317">
        <f>SUM(D9:D12)</f>
        <v>0</v>
      </c>
      <c r="E13" s="317">
        <f t="shared" ref="E13:J13" si="1">SUM(E9:E12)</f>
        <v>0</v>
      </c>
      <c r="F13" s="317">
        <f t="shared" si="1"/>
        <v>0</v>
      </c>
      <c r="G13" s="317">
        <f t="shared" si="1"/>
        <v>0</v>
      </c>
      <c r="H13" s="317">
        <f t="shared" si="1"/>
        <v>0</v>
      </c>
      <c r="I13" s="317">
        <f t="shared" si="1"/>
        <v>0</v>
      </c>
      <c r="J13" s="320">
        <f t="shared" si="1"/>
        <v>0</v>
      </c>
      <c r="K13" s="530"/>
      <c r="L13" s="531"/>
      <c r="M13" s="547"/>
    </row>
    <row r="14" spans="2:13" x14ac:dyDescent="0.2">
      <c r="B14" s="526" t="s">
        <v>315</v>
      </c>
      <c r="C14" s="315" t="str">
        <f>IF('1-Impresa_1'!$B$8&lt;&gt;"",'1-Impresa_1'!$B$8,"")</f>
        <v/>
      </c>
      <c r="D14" s="316"/>
      <c r="E14" s="316"/>
      <c r="F14" s="316"/>
      <c r="G14" s="316"/>
      <c r="H14" s="316"/>
      <c r="I14" s="316"/>
      <c r="J14" s="320">
        <f t="shared" ref="J14:J17" si="2">SUM(D14:I14)</f>
        <v>0</v>
      </c>
      <c r="K14" s="530"/>
      <c r="L14" s="531"/>
      <c r="M14" s="547" t="str">
        <f t="shared" ref="M14" si="3">IF(J18=0,"",IF(AND(J18&gt;0,OR(K14="",L14="")),"Check DATE","OK"))</f>
        <v/>
      </c>
    </row>
    <row r="15" spans="2:13" x14ac:dyDescent="0.2">
      <c r="B15" s="526"/>
      <c r="C15" s="315" t="str">
        <f>IF('1-Impresa_2'!$B$8&lt;&gt;"",'1-Impresa_2'!$B$8,"")</f>
        <v/>
      </c>
      <c r="D15" s="316"/>
      <c r="E15" s="316"/>
      <c r="F15" s="316"/>
      <c r="G15" s="316"/>
      <c r="H15" s="316"/>
      <c r="I15" s="316"/>
      <c r="J15" s="320">
        <f t="shared" si="2"/>
        <v>0</v>
      </c>
      <c r="K15" s="530"/>
      <c r="L15" s="531"/>
      <c r="M15" s="547"/>
    </row>
    <row r="16" spans="2:13" x14ac:dyDescent="0.2">
      <c r="B16" s="526"/>
      <c r="C16" s="315" t="str">
        <f>IF('1-Impresa_3'!$B$8&lt;&gt;"",'1-Impresa_3'!$B$8,"")</f>
        <v/>
      </c>
      <c r="D16" s="316"/>
      <c r="E16" s="316"/>
      <c r="F16" s="316"/>
      <c r="G16" s="316"/>
      <c r="H16" s="316"/>
      <c r="I16" s="316"/>
      <c r="J16" s="320">
        <f t="shared" si="2"/>
        <v>0</v>
      </c>
      <c r="K16" s="530"/>
      <c r="L16" s="531"/>
      <c r="M16" s="547"/>
    </row>
    <row r="17" spans="2:13" x14ac:dyDescent="0.2">
      <c r="B17" s="526"/>
      <c r="C17" s="315" t="str">
        <f>IF('1- OdR'!$B$6&lt;&gt;"",'1- OdR'!$B$6,"")</f>
        <v/>
      </c>
      <c r="D17" s="316"/>
      <c r="E17" s="316"/>
      <c r="F17" s="316"/>
      <c r="G17" s="316"/>
      <c r="H17" s="316"/>
      <c r="I17" s="316"/>
      <c r="J17" s="320">
        <f t="shared" si="2"/>
        <v>0</v>
      </c>
      <c r="K17" s="530"/>
      <c r="L17" s="531"/>
      <c r="M17" s="547"/>
    </row>
    <row r="18" spans="2:13" x14ac:dyDescent="0.2">
      <c r="B18" s="527" t="s">
        <v>283</v>
      </c>
      <c r="C18" s="528"/>
      <c r="D18" s="317">
        <f>SUM(D14:D17)</f>
        <v>0</v>
      </c>
      <c r="E18" s="317">
        <f t="shared" ref="E18" si="4">SUM(E14:E17)</f>
        <v>0</v>
      </c>
      <c r="F18" s="317">
        <f t="shared" ref="F18" si="5">SUM(F14:F17)</f>
        <v>0</v>
      </c>
      <c r="G18" s="317">
        <f t="shared" ref="G18" si="6">SUM(G14:G17)</f>
        <v>0</v>
      </c>
      <c r="H18" s="317">
        <f t="shared" ref="H18" si="7">SUM(H14:H17)</f>
        <v>0</v>
      </c>
      <c r="I18" s="317">
        <f t="shared" ref="I18" si="8">SUM(I14:I17)</f>
        <v>0</v>
      </c>
      <c r="J18" s="320">
        <f t="shared" ref="J18" si="9">SUM(J14:J17)</f>
        <v>0</v>
      </c>
      <c r="K18" s="530"/>
      <c r="L18" s="531"/>
      <c r="M18" s="547"/>
    </row>
    <row r="19" spans="2:13" x14ac:dyDescent="0.2">
      <c r="B19" s="526" t="s">
        <v>316</v>
      </c>
      <c r="C19" s="315" t="str">
        <f>IF('1-Impresa_1'!$B$8&lt;&gt;"",'1-Impresa_1'!$B$8,"")</f>
        <v/>
      </c>
      <c r="D19" s="316"/>
      <c r="E19" s="316"/>
      <c r="F19" s="316"/>
      <c r="G19" s="316"/>
      <c r="H19" s="316"/>
      <c r="I19" s="316"/>
      <c r="J19" s="320">
        <f t="shared" ref="J19:J22" si="10">SUM(D19:I19)</f>
        <v>0</v>
      </c>
      <c r="K19" s="530"/>
      <c r="L19" s="531"/>
      <c r="M19" s="547" t="str">
        <f t="shared" ref="M19" si="11">IF(J23=0,"",IF(AND(J23&gt;0,OR(K19="",L19="")),"Check DATE","OK"))</f>
        <v/>
      </c>
    </row>
    <row r="20" spans="2:13" x14ac:dyDescent="0.2">
      <c r="B20" s="526"/>
      <c r="C20" s="315" t="str">
        <f>IF('1-Impresa_2'!$B$8&lt;&gt;"",'1-Impresa_2'!$B$8,"")</f>
        <v/>
      </c>
      <c r="D20" s="316"/>
      <c r="E20" s="316"/>
      <c r="F20" s="316"/>
      <c r="G20" s="316"/>
      <c r="H20" s="316"/>
      <c r="I20" s="316"/>
      <c r="J20" s="320">
        <f t="shared" si="10"/>
        <v>0</v>
      </c>
      <c r="K20" s="530"/>
      <c r="L20" s="531"/>
      <c r="M20" s="547"/>
    </row>
    <row r="21" spans="2:13" x14ac:dyDescent="0.2">
      <c r="B21" s="526"/>
      <c r="C21" s="315" t="str">
        <f>IF('1-Impresa_3'!$B$8&lt;&gt;"",'1-Impresa_3'!$B$8,"")</f>
        <v/>
      </c>
      <c r="D21" s="316"/>
      <c r="E21" s="316"/>
      <c r="F21" s="316"/>
      <c r="G21" s="316"/>
      <c r="H21" s="316"/>
      <c r="I21" s="316"/>
      <c r="J21" s="320">
        <f t="shared" si="10"/>
        <v>0</v>
      </c>
      <c r="K21" s="530"/>
      <c r="L21" s="531"/>
      <c r="M21" s="547"/>
    </row>
    <row r="22" spans="2:13" x14ac:dyDescent="0.2">
      <c r="B22" s="526"/>
      <c r="C22" s="315" t="str">
        <f>IF('1- OdR'!$B$6&lt;&gt;"",'1- OdR'!$B$6,"")</f>
        <v/>
      </c>
      <c r="D22" s="316"/>
      <c r="E22" s="316"/>
      <c r="F22" s="316"/>
      <c r="G22" s="316"/>
      <c r="H22" s="316"/>
      <c r="I22" s="316"/>
      <c r="J22" s="320">
        <f t="shared" si="10"/>
        <v>0</v>
      </c>
      <c r="K22" s="530"/>
      <c r="L22" s="531"/>
      <c r="M22" s="547"/>
    </row>
    <row r="23" spans="2:13" x14ac:dyDescent="0.2">
      <c r="B23" s="527" t="s">
        <v>283</v>
      </c>
      <c r="C23" s="528"/>
      <c r="D23" s="317">
        <f>SUM(D19:D22)</f>
        <v>0</v>
      </c>
      <c r="E23" s="317">
        <f t="shared" ref="E23" si="12">SUM(E19:E22)</f>
        <v>0</v>
      </c>
      <c r="F23" s="317">
        <f t="shared" ref="F23" si="13">SUM(F19:F22)</f>
        <v>0</v>
      </c>
      <c r="G23" s="317">
        <f t="shared" ref="G23" si="14">SUM(G19:G22)</f>
        <v>0</v>
      </c>
      <c r="H23" s="317">
        <f t="shared" ref="H23" si="15">SUM(H19:H22)</f>
        <v>0</v>
      </c>
      <c r="I23" s="317">
        <f t="shared" ref="I23" si="16">SUM(I19:I22)</f>
        <v>0</v>
      </c>
      <c r="J23" s="320">
        <f t="shared" ref="J23" si="17">SUM(J19:J22)</f>
        <v>0</v>
      </c>
      <c r="K23" s="530"/>
      <c r="L23" s="531"/>
      <c r="M23" s="547"/>
    </row>
    <row r="24" spans="2:13" x14ac:dyDescent="0.2">
      <c r="B24" s="526" t="s">
        <v>317</v>
      </c>
      <c r="C24" s="315" t="str">
        <f>IF('1-Impresa_1'!$B$8&lt;&gt;"",'1-Impresa_1'!$B$8,"")</f>
        <v/>
      </c>
      <c r="D24" s="316"/>
      <c r="E24" s="316"/>
      <c r="F24" s="316"/>
      <c r="G24" s="316"/>
      <c r="H24" s="316"/>
      <c r="I24" s="316"/>
      <c r="J24" s="320">
        <f t="shared" ref="J24:J27" si="18">SUM(D24:I24)</f>
        <v>0</v>
      </c>
      <c r="K24" s="530"/>
      <c r="L24" s="531"/>
      <c r="M24" s="547" t="str">
        <f t="shared" ref="M24" si="19">IF(J28=0,"",IF(AND(J28&gt;0,OR(K24="",L24="")),"Check DATE","OK"))</f>
        <v/>
      </c>
    </row>
    <row r="25" spans="2:13" x14ac:dyDescent="0.2">
      <c r="B25" s="526"/>
      <c r="C25" s="315" t="str">
        <f>IF('1-Impresa_2'!$B$8&lt;&gt;"",'1-Impresa_2'!$B$8,"")</f>
        <v/>
      </c>
      <c r="D25" s="316"/>
      <c r="E25" s="316"/>
      <c r="F25" s="316"/>
      <c r="G25" s="316"/>
      <c r="H25" s="316"/>
      <c r="I25" s="316"/>
      <c r="J25" s="320">
        <f t="shared" si="18"/>
        <v>0</v>
      </c>
      <c r="K25" s="530"/>
      <c r="L25" s="531"/>
      <c r="M25" s="547"/>
    </row>
    <row r="26" spans="2:13" x14ac:dyDescent="0.2">
      <c r="B26" s="526"/>
      <c r="C26" s="315" t="str">
        <f>IF('1-Impresa_3'!$B$8&lt;&gt;"",'1-Impresa_3'!$B$8,"")</f>
        <v/>
      </c>
      <c r="D26" s="316"/>
      <c r="E26" s="316"/>
      <c r="F26" s="316"/>
      <c r="G26" s="316"/>
      <c r="H26" s="316"/>
      <c r="I26" s="316"/>
      <c r="J26" s="320">
        <f t="shared" si="18"/>
        <v>0</v>
      </c>
      <c r="K26" s="530"/>
      <c r="L26" s="531"/>
      <c r="M26" s="547"/>
    </row>
    <row r="27" spans="2:13" x14ac:dyDescent="0.2">
      <c r="B27" s="526"/>
      <c r="C27" s="315" t="str">
        <f>IF('1- OdR'!$B$6&lt;&gt;"",'1- OdR'!$B$6,"")</f>
        <v/>
      </c>
      <c r="D27" s="316"/>
      <c r="E27" s="316"/>
      <c r="F27" s="316"/>
      <c r="G27" s="316"/>
      <c r="H27" s="316"/>
      <c r="I27" s="316"/>
      <c r="J27" s="320">
        <f t="shared" si="18"/>
        <v>0</v>
      </c>
      <c r="K27" s="530"/>
      <c r="L27" s="531"/>
      <c r="M27" s="547"/>
    </row>
    <row r="28" spans="2:13" x14ac:dyDescent="0.2">
      <c r="B28" s="527" t="s">
        <v>283</v>
      </c>
      <c r="C28" s="528"/>
      <c r="D28" s="317">
        <f>SUM(D24:D27)</f>
        <v>0</v>
      </c>
      <c r="E28" s="317">
        <f t="shared" ref="E28" si="20">SUM(E24:E27)</f>
        <v>0</v>
      </c>
      <c r="F28" s="317">
        <f t="shared" ref="F28" si="21">SUM(F24:F27)</f>
        <v>0</v>
      </c>
      <c r="G28" s="317">
        <f t="shared" ref="G28" si="22">SUM(G24:G27)</f>
        <v>0</v>
      </c>
      <c r="H28" s="317">
        <f t="shared" ref="H28" si="23">SUM(H24:H27)</f>
        <v>0</v>
      </c>
      <c r="I28" s="317">
        <f t="shared" ref="I28" si="24">SUM(I24:I27)</f>
        <v>0</v>
      </c>
      <c r="J28" s="320">
        <f t="shared" ref="J28" si="25">SUM(J24:J27)</f>
        <v>0</v>
      </c>
      <c r="K28" s="530"/>
      <c r="L28" s="531"/>
      <c r="M28" s="547"/>
    </row>
    <row r="29" spans="2:13" x14ac:dyDescent="0.2">
      <c r="B29" s="526" t="s">
        <v>318</v>
      </c>
      <c r="C29" s="315" t="str">
        <f>IF('1-Impresa_1'!$B$8&lt;&gt;"",'1-Impresa_1'!$B$8,"")</f>
        <v/>
      </c>
      <c r="D29" s="316"/>
      <c r="E29" s="316"/>
      <c r="F29" s="316"/>
      <c r="G29" s="316"/>
      <c r="H29" s="316"/>
      <c r="I29" s="316"/>
      <c r="J29" s="320">
        <f t="shared" ref="J29:J32" si="26">SUM(D29:I29)</f>
        <v>0</v>
      </c>
      <c r="K29" s="530"/>
      <c r="L29" s="531"/>
      <c r="M29" s="547" t="str">
        <f t="shared" ref="M29" si="27">IF(J33=0,"",IF(AND(J33&gt;0,OR(K29="",L29="")),"Check DATE","OK"))</f>
        <v/>
      </c>
    </row>
    <row r="30" spans="2:13" x14ac:dyDescent="0.2">
      <c r="B30" s="526"/>
      <c r="C30" s="315" t="str">
        <f>IF('1-Impresa_2'!$B$8&lt;&gt;"",'1-Impresa_2'!$B$8,"")</f>
        <v/>
      </c>
      <c r="D30" s="316"/>
      <c r="E30" s="316"/>
      <c r="F30" s="316"/>
      <c r="G30" s="316"/>
      <c r="H30" s="316"/>
      <c r="I30" s="316"/>
      <c r="J30" s="320">
        <f t="shared" si="26"/>
        <v>0</v>
      </c>
      <c r="K30" s="530"/>
      <c r="L30" s="531"/>
      <c r="M30" s="547"/>
    </row>
    <row r="31" spans="2:13" x14ac:dyDescent="0.2">
      <c r="B31" s="526"/>
      <c r="C31" s="315" t="str">
        <f>IF('1-Impresa_3'!$B$8&lt;&gt;"",'1-Impresa_3'!$B$8,"")</f>
        <v/>
      </c>
      <c r="D31" s="316"/>
      <c r="E31" s="316"/>
      <c r="F31" s="316"/>
      <c r="G31" s="316"/>
      <c r="H31" s="316"/>
      <c r="I31" s="316"/>
      <c r="J31" s="320">
        <f t="shared" si="26"/>
        <v>0</v>
      </c>
      <c r="K31" s="530"/>
      <c r="L31" s="531"/>
      <c r="M31" s="547"/>
    </row>
    <row r="32" spans="2:13" x14ac:dyDescent="0.2">
      <c r="B32" s="526"/>
      <c r="C32" s="315" t="str">
        <f>IF('1- OdR'!$B$6&lt;&gt;"",'1- OdR'!$B$6,"")</f>
        <v/>
      </c>
      <c r="D32" s="316"/>
      <c r="E32" s="316"/>
      <c r="F32" s="316"/>
      <c r="G32" s="316"/>
      <c r="H32" s="316"/>
      <c r="I32" s="316"/>
      <c r="J32" s="320">
        <f t="shared" si="26"/>
        <v>0</v>
      </c>
      <c r="K32" s="530"/>
      <c r="L32" s="531"/>
      <c r="M32" s="547"/>
    </row>
    <row r="33" spans="2:13" x14ac:dyDescent="0.2">
      <c r="B33" s="527" t="s">
        <v>283</v>
      </c>
      <c r="C33" s="528"/>
      <c r="D33" s="317">
        <f>SUM(D29:D32)</f>
        <v>0</v>
      </c>
      <c r="E33" s="317">
        <f t="shared" ref="E33" si="28">SUM(E29:E32)</f>
        <v>0</v>
      </c>
      <c r="F33" s="317">
        <f t="shared" ref="F33" si="29">SUM(F29:F32)</f>
        <v>0</v>
      </c>
      <c r="G33" s="317">
        <f t="shared" ref="G33" si="30">SUM(G29:G32)</f>
        <v>0</v>
      </c>
      <c r="H33" s="317">
        <f t="shared" ref="H33" si="31">SUM(H29:H32)</f>
        <v>0</v>
      </c>
      <c r="I33" s="317">
        <f t="shared" ref="I33" si="32">SUM(I29:I32)</f>
        <v>0</v>
      </c>
      <c r="J33" s="320">
        <f t="shared" ref="J33" si="33">SUM(J29:J32)</f>
        <v>0</v>
      </c>
      <c r="K33" s="530"/>
      <c r="L33" s="531"/>
      <c r="M33" s="547"/>
    </row>
    <row r="34" spans="2:13" x14ac:dyDescent="0.2">
      <c r="B34" s="526" t="s">
        <v>319</v>
      </c>
      <c r="C34" s="315" t="str">
        <f>IF('1-Impresa_1'!$B$8&lt;&gt;"",'1-Impresa_1'!$B$8,"")</f>
        <v/>
      </c>
      <c r="D34" s="316"/>
      <c r="E34" s="316"/>
      <c r="F34" s="316"/>
      <c r="G34" s="316"/>
      <c r="H34" s="316"/>
      <c r="I34" s="316"/>
      <c r="J34" s="320">
        <f t="shared" ref="J34:J37" si="34">SUM(D34:I34)</f>
        <v>0</v>
      </c>
      <c r="K34" s="530"/>
      <c r="L34" s="531"/>
      <c r="M34" s="547" t="str">
        <f t="shared" ref="M34" si="35">IF(J38=0,"",IF(AND(J38&gt;0,OR(K34="",L34="")),"Check DATE","OK"))</f>
        <v/>
      </c>
    </row>
    <row r="35" spans="2:13" x14ac:dyDescent="0.2">
      <c r="B35" s="526"/>
      <c r="C35" s="315" t="str">
        <f>IF('1-Impresa_2'!$B$8&lt;&gt;"",'1-Impresa_2'!$B$8,"")</f>
        <v/>
      </c>
      <c r="D35" s="316"/>
      <c r="E35" s="316"/>
      <c r="F35" s="316"/>
      <c r="G35" s="316"/>
      <c r="H35" s="316"/>
      <c r="I35" s="316"/>
      <c r="J35" s="320">
        <f t="shared" si="34"/>
        <v>0</v>
      </c>
      <c r="K35" s="530"/>
      <c r="L35" s="531"/>
      <c r="M35" s="547"/>
    </row>
    <row r="36" spans="2:13" x14ac:dyDescent="0.2">
      <c r="B36" s="526"/>
      <c r="C36" s="315" t="str">
        <f>IF('1-Impresa_3'!$B$8&lt;&gt;"",'1-Impresa_3'!$B$8,"")</f>
        <v/>
      </c>
      <c r="D36" s="316"/>
      <c r="E36" s="316"/>
      <c r="F36" s="316"/>
      <c r="G36" s="316"/>
      <c r="H36" s="316"/>
      <c r="I36" s="316"/>
      <c r="J36" s="320">
        <f t="shared" si="34"/>
        <v>0</v>
      </c>
      <c r="K36" s="530"/>
      <c r="L36" s="531"/>
      <c r="M36" s="547"/>
    </row>
    <row r="37" spans="2:13" x14ac:dyDescent="0.2">
      <c r="B37" s="526"/>
      <c r="C37" s="315" t="str">
        <f>IF('1- OdR'!$B$6&lt;&gt;"",'1- OdR'!$B$6,"")</f>
        <v/>
      </c>
      <c r="D37" s="316"/>
      <c r="E37" s="316"/>
      <c r="F37" s="316"/>
      <c r="G37" s="316"/>
      <c r="H37" s="316"/>
      <c r="I37" s="316"/>
      <c r="J37" s="320">
        <f t="shared" si="34"/>
        <v>0</v>
      </c>
      <c r="K37" s="530"/>
      <c r="L37" s="531"/>
      <c r="M37" s="547"/>
    </row>
    <row r="38" spans="2:13" x14ac:dyDescent="0.2">
      <c r="B38" s="527" t="s">
        <v>283</v>
      </c>
      <c r="C38" s="528"/>
      <c r="D38" s="317">
        <f>SUM(D34:D37)</f>
        <v>0</v>
      </c>
      <c r="E38" s="317">
        <f t="shared" ref="E38" si="36">SUM(E34:E37)</f>
        <v>0</v>
      </c>
      <c r="F38" s="317">
        <f t="shared" ref="F38" si="37">SUM(F34:F37)</f>
        <v>0</v>
      </c>
      <c r="G38" s="317">
        <f t="shared" ref="G38" si="38">SUM(G34:G37)</f>
        <v>0</v>
      </c>
      <c r="H38" s="317">
        <f t="shared" ref="H38" si="39">SUM(H34:H37)</f>
        <v>0</v>
      </c>
      <c r="I38" s="317">
        <f t="shared" ref="I38" si="40">SUM(I34:I37)</f>
        <v>0</v>
      </c>
      <c r="J38" s="320">
        <f t="shared" ref="J38" si="41">SUM(J34:J37)</f>
        <v>0</v>
      </c>
      <c r="K38" s="530"/>
      <c r="L38" s="531"/>
      <c r="M38" s="547"/>
    </row>
    <row r="39" spans="2:13" x14ac:dyDescent="0.2">
      <c r="B39" s="526" t="s">
        <v>320</v>
      </c>
      <c r="C39" s="315" t="str">
        <f>IF('1-Impresa_1'!$B$8&lt;&gt;"",'1-Impresa_1'!$B$8,"")</f>
        <v/>
      </c>
      <c r="D39" s="316"/>
      <c r="E39" s="316"/>
      <c r="F39" s="316"/>
      <c r="G39" s="316"/>
      <c r="H39" s="316"/>
      <c r="I39" s="316"/>
      <c r="J39" s="320">
        <f t="shared" ref="J39:J42" si="42">SUM(D39:I39)</f>
        <v>0</v>
      </c>
      <c r="K39" s="530"/>
      <c r="L39" s="531"/>
      <c r="M39" s="547" t="str">
        <f t="shared" ref="M39" si="43">IF(J43=0,"",IF(AND(J43&gt;0,OR(K39="",L39="")),"Check DATE","OK"))</f>
        <v/>
      </c>
    </row>
    <row r="40" spans="2:13" x14ac:dyDescent="0.2">
      <c r="B40" s="526"/>
      <c r="C40" s="315" t="str">
        <f>IF('1-Impresa_2'!$B$8&lt;&gt;"",'1-Impresa_2'!$B$8,"")</f>
        <v/>
      </c>
      <c r="D40" s="316"/>
      <c r="E40" s="316"/>
      <c r="F40" s="316"/>
      <c r="G40" s="316"/>
      <c r="H40" s="316"/>
      <c r="I40" s="316"/>
      <c r="J40" s="320">
        <f t="shared" si="42"/>
        <v>0</v>
      </c>
      <c r="K40" s="530"/>
      <c r="L40" s="531"/>
      <c r="M40" s="547"/>
    </row>
    <row r="41" spans="2:13" x14ac:dyDescent="0.2">
      <c r="B41" s="526"/>
      <c r="C41" s="315" t="str">
        <f>IF('1-Impresa_3'!$B$8&lt;&gt;"",'1-Impresa_3'!$B$8,"")</f>
        <v/>
      </c>
      <c r="D41" s="316"/>
      <c r="E41" s="316"/>
      <c r="F41" s="316"/>
      <c r="G41" s="316"/>
      <c r="H41" s="316"/>
      <c r="I41" s="316"/>
      <c r="J41" s="320">
        <f t="shared" si="42"/>
        <v>0</v>
      </c>
      <c r="K41" s="530"/>
      <c r="L41" s="531"/>
      <c r="M41" s="547"/>
    </row>
    <row r="42" spans="2:13" x14ac:dyDescent="0.2">
      <c r="B42" s="526"/>
      <c r="C42" s="315" t="str">
        <f>IF('1- OdR'!$B$6&lt;&gt;"",'1- OdR'!$B$6,"")</f>
        <v/>
      </c>
      <c r="D42" s="316"/>
      <c r="E42" s="316"/>
      <c r="F42" s="316"/>
      <c r="G42" s="316"/>
      <c r="H42" s="316"/>
      <c r="I42" s="316"/>
      <c r="J42" s="320">
        <f t="shared" si="42"/>
        <v>0</v>
      </c>
      <c r="K42" s="530"/>
      <c r="L42" s="531"/>
      <c r="M42" s="547"/>
    </row>
    <row r="43" spans="2:13" x14ac:dyDescent="0.2">
      <c r="B43" s="527" t="s">
        <v>283</v>
      </c>
      <c r="C43" s="528"/>
      <c r="D43" s="317">
        <f>SUM(D39:D42)</f>
        <v>0</v>
      </c>
      <c r="E43" s="317">
        <f t="shared" ref="E43" si="44">SUM(E39:E42)</f>
        <v>0</v>
      </c>
      <c r="F43" s="317">
        <f t="shared" ref="F43" si="45">SUM(F39:F42)</f>
        <v>0</v>
      </c>
      <c r="G43" s="317">
        <f t="shared" ref="G43" si="46">SUM(G39:G42)</f>
        <v>0</v>
      </c>
      <c r="H43" s="317">
        <f t="shared" ref="H43" si="47">SUM(H39:H42)</f>
        <v>0</v>
      </c>
      <c r="I43" s="317">
        <f t="shared" ref="I43" si="48">SUM(I39:I42)</f>
        <v>0</v>
      </c>
      <c r="J43" s="320">
        <f t="shared" ref="J43" si="49">SUM(J39:J42)</f>
        <v>0</v>
      </c>
      <c r="K43" s="530"/>
      <c r="L43" s="531"/>
      <c r="M43" s="547"/>
    </row>
    <row r="44" spans="2:13" x14ac:dyDescent="0.2">
      <c r="B44" s="526" t="s">
        <v>321</v>
      </c>
      <c r="C44" s="315" t="str">
        <f>IF('1-Impresa_1'!$B$8&lt;&gt;"",'1-Impresa_1'!$B$8,"")</f>
        <v/>
      </c>
      <c r="D44" s="316"/>
      <c r="E44" s="316"/>
      <c r="F44" s="316"/>
      <c r="G44" s="316"/>
      <c r="H44" s="316"/>
      <c r="I44" s="316"/>
      <c r="J44" s="320">
        <f t="shared" ref="J44:J47" si="50">SUM(D44:I44)</f>
        <v>0</v>
      </c>
      <c r="K44" s="530"/>
      <c r="L44" s="531"/>
      <c r="M44" s="547" t="str">
        <f t="shared" ref="M44" si="51">IF(J48=0,"",IF(AND(J48&gt;0,OR(K44="",L44="")),"Check DATE","OK"))</f>
        <v/>
      </c>
    </row>
    <row r="45" spans="2:13" x14ac:dyDescent="0.2">
      <c r="B45" s="526"/>
      <c r="C45" s="315" t="str">
        <f>IF('1-Impresa_2'!$B$8&lt;&gt;"",'1-Impresa_2'!$B$8,"")</f>
        <v/>
      </c>
      <c r="D45" s="316"/>
      <c r="E45" s="316"/>
      <c r="F45" s="316"/>
      <c r="G45" s="316"/>
      <c r="H45" s="316"/>
      <c r="I45" s="316"/>
      <c r="J45" s="320">
        <f t="shared" si="50"/>
        <v>0</v>
      </c>
      <c r="K45" s="530"/>
      <c r="L45" s="531"/>
      <c r="M45" s="547"/>
    </row>
    <row r="46" spans="2:13" x14ac:dyDescent="0.2">
      <c r="B46" s="526"/>
      <c r="C46" s="315" t="str">
        <f>IF('1-Impresa_3'!$B$8&lt;&gt;"",'1-Impresa_3'!$B$8,"")</f>
        <v/>
      </c>
      <c r="D46" s="316"/>
      <c r="E46" s="316"/>
      <c r="F46" s="316"/>
      <c r="G46" s="316"/>
      <c r="H46" s="316"/>
      <c r="I46" s="316"/>
      <c r="J46" s="320">
        <f t="shared" si="50"/>
        <v>0</v>
      </c>
      <c r="K46" s="530"/>
      <c r="L46" s="531"/>
      <c r="M46" s="547"/>
    </row>
    <row r="47" spans="2:13" x14ac:dyDescent="0.2">
      <c r="B47" s="526"/>
      <c r="C47" s="315" t="str">
        <f>IF('1- OdR'!$B$6&lt;&gt;"",'1- OdR'!$B$6,"")</f>
        <v/>
      </c>
      <c r="D47" s="316"/>
      <c r="E47" s="316"/>
      <c r="F47" s="316"/>
      <c r="G47" s="316"/>
      <c r="H47" s="316"/>
      <c r="I47" s="316"/>
      <c r="J47" s="320">
        <f t="shared" si="50"/>
        <v>0</v>
      </c>
      <c r="K47" s="530"/>
      <c r="L47" s="531"/>
      <c r="M47" s="547"/>
    </row>
    <row r="48" spans="2:13" x14ac:dyDescent="0.2">
      <c r="B48" s="527" t="s">
        <v>283</v>
      </c>
      <c r="C48" s="528"/>
      <c r="D48" s="317">
        <f>SUM(D44:D47)</f>
        <v>0</v>
      </c>
      <c r="E48" s="317">
        <f t="shared" ref="E48" si="52">SUM(E44:E47)</f>
        <v>0</v>
      </c>
      <c r="F48" s="317">
        <f t="shared" ref="F48" si="53">SUM(F44:F47)</f>
        <v>0</v>
      </c>
      <c r="G48" s="317">
        <f t="shared" ref="G48" si="54">SUM(G44:G47)</f>
        <v>0</v>
      </c>
      <c r="H48" s="317">
        <f t="shared" ref="H48" si="55">SUM(H44:H47)</f>
        <v>0</v>
      </c>
      <c r="I48" s="317">
        <f t="shared" ref="I48" si="56">SUM(I44:I47)</f>
        <v>0</v>
      </c>
      <c r="J48" s="320">
        <f t="shared" ref="J48" si="57">SUM(J44:J47)</f>
        <v>0</v>
      </c>
      <c r="K48" s="530"/>
      <c r="L48" s="531"/>
      <c r="M48" s="547"/>
    </row>
    <row r="49" spans="2:13" x14ac:dyDescent="0.2">
      <c r="B49" s="526" t="s">
        <v>322</v>
      </c>
      <c r="C49" s="315" t="str">
        <f>IF('1-Impresa_1'!$B$8&lt;&gt;"",'1-Impresa_1'!$B$8,"")</f>
        <v/>
      </c>
      <c r="D49" s="316"/>
      <c r="E49" s="316"/>
      <c r="F49" s="316"/>
      <c r="G49" s="316"/>
      <c r="H49" s="316"/>
      <c r="I49" s="316"/>
      <c r="J49" s="320">
        <f t="shared" ref="J49:J52" si="58">SUM(D49:I49)</f>
        <v>0</v>
      </c>
      <c r="K49" s="530"/>
      <c r="L49" s="531"/>
      <c r="M49" s="547" t="str">
        <f t="shared" ref="M49" si="59">IF(J53=0,"",IF(AND(J53&gt;0,OR(K49="",L49="")),"Check DATE","OK"))</f>
        <v/>
      </c>
    </row>
    <row r="50" spans="2:13" x14ac:dyDescent="0.2">
      <c r="B50" s="526"/>
      <c r="C50" s="315" t="str">
        <f>IF('1-Impresa_2'!$B$8&lt;&gt;"",'1-Impresa_2'!$B$8,"")</f>
        <v/>
      </c>
      <c r="D50" s="316"/>
      <c r="E50" s="316"/>
      <c r="F50" s="316"/>
      <c r="G50" s="316"/>
      <c r="H50" s="316"/>
      <c r="I50" s="316"/>
      <c r="J50" s="320">
        <f t="shared" si="58"/>
        <v>0</v>
      </c>
      <c r="K50" s="530"/>
      <c r="L50" s="531"/>
      <c r="M50" s="547"/>
    </row>
    <row r="51" spans="2:13" x14ac:dyDescent="0.2">
      <c r="B51" s="526"/>
      <c r="C51" s="315" t="str">
        <f>IF('1-Impresa_3'!$B$8&lt;&gt;"",'1-Impresa_3'!$B$8,"")</f>
        <v/>
      </c>
      <c r="D51" s="316"/>
      <c r="E51" s="316"/>
      <c r="F51" s="316"/>
      <c r="G51" s="316"/>
      <c r="H51" s="316"/>
      <c r="I51" s="316"/>
      <c r="J51" s="320">
        <f t="shared" si="58"/>
        <v>0</v>
      </c>
      <c r="K51" s="530"/>
      <c r="L51" s="531"/>
      <c r="M51" s="547"/>
    </row>
    <row r="52" spans="2:13" x14ac:dyDescent="0.2">
      <c r="B52" s="526"/>
      <c r="C52" s="315" t="str">
        <f>IF('1- OdR'!$B$6&lt;&gt;"",'1- OdR'!$B$6,"")</f>
        <v/>
      </c>
      <c r="D52" s="316"/>
      <c r="E52" s="316"/>
      <c r="F52" s="316"/>
      <c r="G52" s="316"/>
      <c r="H52" s="316"/>
      <c r="I52" s="316"/>
      <c r="J52" s="320">
        <f t="shared" si="58"/>
        <v>0</v>
      </c>
      <c r="K52" s="530"/>
      <c r="L52" s="531"/>
      <c r="M52" s="547"/>
    </row>
    <row r="53" spans="2:13" x14ac:dyDescent="0.2">
      <c r="B53" s="527" t="s">
        <v>283</v>
      </c>
      <c r="C53" s="528"/>
      <c r="D53" s="317">
        <f>SUM(D49:D52)</f>
        <v>0</v>
      </c>
      <c r="E53" s="317">
        <f t="shared" ref="E53" si="60">SUM(E49:E52)</f>
        <v>0</v>
      </c>
      <c r="F53" s="317">
        <f t="shared" ref="F53" si="61">SUM(F49:F52)</f>
        <v>0</v>
      </c>
      <c r="G53" s="317">
        <f t="shared" ref="G53" si="62">SUM(G49:G52)</f>
        <v>0</v>
      </c>
      <c r="H53" s="317">
        <f t="shared" ref="H53" si="63">SUM(H49:H52)</f>
        <v>0</v>
      </c>
      <c r="I53" s="317">
        <f t="shared" ref="I53" si="64">SUM(I49:I52)</f>
        <v>0</v>
      </c>
      <c r="J53" s="320">
        <f t="shared" ref="J53" si="65">SUM(J49:J52)</f>
        <v>0</v>
      </c>
      <c r="K53" s="530"/>
      <c r="L53" s="531"/>
      <c r="M53" s="547"/>
    </row>
    <row r="54" spans="2:13" x14ac:dyDescent="0.2">
      <c r="B54" s="526" t="s">
        <v>323</v>
      </c>
      <c r="C54" s="315" t="str">
        <f>IF('1-Impresa_1'!$B$8&lt;&gt;"",'1-Impresa_1'!$B$8,"")</f>
        <v/>
      </c>
      <c r="D54" s="316"/>
      <c r="E54" s="316"/>
      <c r="F54" s="316"/>
      <c r="G54" s="316"/>
      <c r="H54" s="316"/>
      <c r="I54" s="316"/>
      <c r="J54" s="320">
        <f t="shared" ref="J54:J57" si="66">SUM(D54:I54)</f>
        <v>0</v>
      </c>
      <c r="K54" s="530"/>
      <c r="L54" s="531"/>
      <c r="M54" s="547" t="str">
        <f t="shared" ref="M54" si="67">IF(J58=0,"",IF(AND(J58&gt;0,OR(K54="",L54="")),"Check DATE","OK"))</f>
        <v/>
      </c>
    </row>
    <row r="55" spans="2:13" x14ac:dyDescent="0.2">
      <c r="B55" s="526"/>
      <c r="C55" s="315" t="str">
        <f>IF('1-Impresa_2'!$B$8&lt;&gt;"",'1-Impresa_2'!$B$8,"")</f>
        <v/>
      </c>
      <c r="D55" s="316"/>
      <c r="E55" s="316"/>
      <c r="F55" s="316"/>
      <c r="G55" s="316"/>
      <c r="H55" s="316"/>
      <c r="I55" s="316"/>
      <c r="J55" s="320">
        <f t="shared" si="66"/>
        <v>0</v>
      </c>
      <c r="K55" s="530"/>
      <c r="L55" s="531"/>
      <c r="M55" s="547"/>
    </row>
    <row r="56" spans="2:13" x14ac:dyDescent="0.2">
      <c r="B56" s="526"/>
      <c r="C56" s="315" t="str">
        <f>IF('1-Impresa_3'!$B$8&lt;&gt;"",'1-Impresa_3'!$B$8,"")</f>
        <v/>
      </c>
      <c r="D56" s="316"/>
      <c r="E56" s="316"/>
      <c r="F56" s="316"/>
      <c r="G56" s="316"/>
      <c r="H56" s="316"/>
      <c r="I56" s="316"/>
      <c r="J56" s="320">
        <f t="shared" si="66"/>
        <v>0</v>
      </c>
      <c r="K56" s="530"/>
      <c r="L56" s="531"/>
      <c r="M56" s="547"/>
    </row>
    <row r="57" spans="2:13" x14ac:dyDescent="0.2">
      <c r="B57" s="526"/>
      <c r="C57" s="315" t="str">
        <f>IF('1- OdR'!$B$6&lt;&gt;"",'1- OdR'!$B$6,"")</f>
        <v/>
      </c>
      <c r="D57" s="316"/>
      <c r="E57" s="316"/>
      <c r="F57" s="316"/>
      <c r="G57" s="316"/>
      <c r="H57" s="316"/>
      <c r="I57" s="316"/>
      <c r="J57" s="320">
        <f t="shared" si="66"/>
        <v>0</v>
      </c>
      <c r="K57" s="530"/>
      <c r="L57" s="531"/>
      <c r="M57" s="547"/>
    </row>
    <row r="58" spans="2:13" x14ac:dyDescent="0.2">
      <c r="B58" s="527" t="s">
        <v>283</v>
      </c>
      <c r="C58" s="528"/>
      <c r="D58" s="317">
        <f>SUM(D54:D57)</f>
        <v>0</v>
      </c>
      <c r="E58" s="317">
        <f t="shared" ref="E58" si="68">SUM(E54:E57)</f>
        <v>0</v>
      </c>
      <c r="F58" s="317">
        <f t="shared" ref="F58" si="69">SUM(F54:F57)</f>
        <v>0</v>
      </c>
      <c r="G58" s="317">
        <f t="shared" ref="G58" si="70">SUM(G54:G57)</f>
        <v>0</v>
      </c>
      <c r="H58" s="317">
        <f t="shared" ref="H58" si="71">SUM(H54:H57)</f>
        <v>0</v>
      </c>
      <c r="I58" s="317">
        <f t="shared" ref="I58" si="72">SUM(I54:I57)</f>
        <v>0</v>
      </c>
      <c r="J58" s="320">
        <f t="shared" ref="J58" si="73">SUM(J54:J57)</f>
        <v>0</v>
      </c>
      <c r="K58" s="530"/>
      <c r="L58" s="531"/>
      <c r="M58" s="547"/>
    </row>
    <row r="59" spans="2:13" x14ac:dyDescent="0.2">
      <c r="B59" s="526" t="s">
        <v>324</v>
      </c>
      <c r="C59" s="315" t="str">
        <f>IF('1-Impresa_1'!$B$8&lt;&gt;"",'1-Impresa_1'!$B$8,"")</f>
        <v/>
      </c>
      <c r="D59" s="316"/>
      <c r="E59" s="316"/>
      <c r="F59" s="316"/>
      <c r="G59" s="316"/>
      <c r="H59" s="316"/>
      <c r="I59" s="316"/>
      <c r="J59" s="320">
        <f t="shared" ref="J59:J62" si="74">SUM(D59:I59)</f>
        <v>0</v>
      </c>
      <c r="K59" s="530"/>
      <c r="L59" s="531"/>
      <c r="M59" s="547" t="str">
        <f t="shared" ref="M59" si="75">IF(J63=0,"",IF(AND(J63&gt;0,OR(K59="",L59="")),"Check DATE","OK"))</f>
        <v/>
      </c>
    </row>
    <row r="60" spans="2:13" x14ac:dyDescent="0.2">
      <c r="B60" s="526"/>
      <c r="C60" s="315" t="str">
        <f>IF('1-Impresa_2'!$B$8&lt;&gt;"",'1-Impresa_2'!$B$8,"")</f>
        <v/>
      </c>
      <c r="D60" s="316"/>
      <c r="E60" s="316"/>
      <c r="F60" s="316"/>
      <c r="G60" s="316"/>
      <c r="H60" s="316"/>
      <c r="I60" s="316"/>
      <c r="J60" s="320">
        <f t="shared" si="74"/>
        <v>0</v>
      </c>
      <c r="K60" s="530"/>
      <c r="L60" s="531"/>
      <c r="M60" s="547"/>
    </row>
    <row r="61" spans="2:13" x14ac:dyDescent="0.2">
      <c r="B61" s="526"/>
      <c r="C61" s="315" t="str">
        <f>IF('1-Impresa_3'!$B$8&lt;&gt;"",'1-Impresa_3'!$B$8,"")</f>
        <v/>
      </c>
      <c r="D61" s="316"/>
      <c r="E61" s="316"/>
      <c r="F61" s="316"/>
      <c r="G61" s="316"/>
      <c r="H61" s="316"/>
      <c r="I61" s="316"/>
      <c r="J61" s="320">
        <f t="shared" si="74"/>
        <v>0</v>
      </c>
      <c r="K61" s="530"/>
      <c r="L61" s="531"/>
      <c r="M61" s="547"/>
    </row>
    <row r="62" spans="2:13" x14ac:dyDescent="0.2">
      <c r="B62" s="526"/>
      <c r="C62" s="315" t="str">
        <f>IF('1- OdR'!$B$6&lt;&gt;"",'1- OdR'!$B$6,"")</f>
        <v/>
      </c>
      <c r="D62" s="316"/>
      <c r="E62" s="316"/>
      <c r="F62" s="316"/>
      <c r="G62" s="316"/>
      <c r="H62" s="316"/>
      <c r="I62" s="316"/>
      <c r="J62" s="320">
        <f t="shared" si="74"/>
        <v>0</v>
      </c>
      <c r="K62" s="530"/>
      <c r="L62" s="531"/>
      <c r="M62" s="547"/>
    </row>
    <row r="63" spans="2:13" x14ac:dyDescent="0.2">
      <c r="B63" s="527" t="s">
        <v>283</v>
      </c>
      <c r="C63" s="528"/>
      <c r="D63" s="317">
        <f>SUM(D59:D62)</f>
        <v>0</v>
      </c>
      <c r="E63" s="317">
        <f t="shared" ref="E63" si="76">SUM(E59:E62)</f>
        <v>0</v>
      </c>
      <c r="F63" s="317">
        <f t="shared" ref="F63" si="77">SUM(F59:F62)</f>
        <v>0</v>
      </c>
      <c r="G63" s="317">
        <f t="shared" ref="G63" si="78">SUM(G59:G62)</f>
        <v>0</v>
      </c>
      <c r="H63" s="317">
        <f t="shared" ref="H63" si="79">SUM(H59:H62)</f>
        <v>0</v>
      </c>
      <c r="I63" s="317">
        <f t="shared" ref="I63" si="80">SUM(I59:I62)</f>
        <v>0</v>
      </c>
      <c r="J63" s="320">
        <f t="shared" ref="J63" si="81">SUM(J59:J62)</f>
        <v>0</v>
      </c>
      <c r="K63" s="530"/>
      <c r="L63" s="531"/>
      <c r="M63" s="547"/>
    </row>
    <row r="64" spans="2:13" x14ac:dyDescent="0.2">
      <c r="B64" s="526" t="s">
        <v>325</v>
      </c>
      <c r="C64" s="315" t="str">
        <f>IF('1-Impresa_1'!$B$8&lt;&gt;"",'1-Impresa_1'!$B$8,"")</f>
        <v/>
      </c>
      <c r="D64" s="316"/>
      <c r="E64" s="316"/>
      <c r="F64" s="316"/>
      <c r="G64" s="316"/>
      <c r="H64" s="316"/>
      <c r="I64" s="316"/>
      <c r="J64" s="320">
        <f t="shared" ref="J64:J67" si="82">SUM(D64:I64)</f>
        <v>0</v>
      </c>
      <c r="K64" s="530"/>
      <c r="L64" s="531"/>
      <c r="M64" s="547" t="str">
        <f t="shared" ref="M64" si="83">IF(J68=0,"",IF(AND(J68&gt;0,OR(K64="",L64="")),"Check DATE","OK"))</f>
        <v/>
      </c>
    </row>
    <row r="65" spans="2:13" x14ac:dyDescent="0.2">
      <c r="B65" s="526"/>
      <c r="C65" s="315" t="str">
        <f>IF('1-Impresa_2'!$B$8&lt;&gt;"",'1-Impresa_2'!$B$8,"")</f>
        <v/>
      </c>
      <c r="D65" s="316"/>
      <c r="E65" s="316"/>
      <c r="F65" s="316"/>
      <c r="G65" s="316"/>
      <c r="H65" s="316"/>
      <c r="I65" s="316"/>
      <c r="J65" s="320">
        <f t="shared" si="82"/>
        <v>0</v>
      </c>
      <c r="K65" s="530"/>
      <c r="L65" s="531"/>
      <c r="M65" s="547"/>
    </row>
    <row r="66" spans="2:13" x14ac:dyDescent="0.2">
      <c r="B66" s="526"/>
      <c r="C66" s="315" t="str">
        <f>IF('1-Impresa_3'!$B$8&lt;&gt;"",'1-Impresa_3'!$B$8,"")</f>
        <v/>
      </c>
      <c r="D66" s="316"/>
      <c r="E66" s="316"/>
      <c r="F66" s="316"/>
      <c r="G66" s="316"/>
      <c r="H66" s="316"/>
      <c r="I66" s="316"/>
      <c r="J66" s="320">
        <f t="shared" si="82"/>
        <v>0</v>
      </c>
      <c r="K66" s="530"/>
      <c r="L66" s="531"/>
      <c r="M66" s="547"/>
    </row>
    <row r="67" spans="2:13" x14ac:dyDescent="0.2">
      <c r="B67" s="526"/>
      <c r="C67" s="315" t="str">
        <f>IF('1- OdR'!$B$6&lt;&gt;"",'1- OdR'!$B$6,"")</f>
        <v/>
      </c>
      <c r="D67" s="316"/>
      <c r="E67" s="316"/>
      <c r="F67" s="316"/>
      <c r="G67" s="316"/>
      <c r="H67" s="316"/>
      <c r="I67" s="316"/>
      <c r="J67" s="320">
        <f t="shared" si="82"/>
        <v>0</v>
      </c>
      <c r="K67" s="530"/>
      <c r="L67" s="531"/>
      <c r="M67" s="547"/>
    </row>
    <row r="68" spans="2:13" x14ac:dyDescent="0.2">
      <c r="B68" s="527" t="s">
        <v>283</v>
      </c>
      <c r="C68" s="528"/>
      <c r="D68" s="318">
        <f>SUM(D64:D67)</f>
        <v>0</v>
      </c>
      <c r="E68" s="318">
        <f t="shared" ref="E68" si="84">SUM(E64:E67)</f>
        <v>0</v>
      </c>
      <c r="F68" s="318">
        <f t="shared" ref="F68" si="85">SUM(F64:F67)</f>
        <v>0</v>
      </c>
      <c r="G68" s="318">
        <f t="shared" ref="G68" si="86">SUM(G64:G67)</f>
        <v>0</v>
      </c>
      <c r="H68" s="318">
        <f t="shared" ref="H68" si="87">SUM(H64:H67)</f>
        <v>0</v>
      </c>
      <c r="I68" s="318">
        <f t="shared" ref="I68" si="88">SUM(I64:I67)</f>
        <v>0</v>
      </c>
      <c r="J68" s="320">
        <f t="shared" ref="J68" si="89">SUM(J64:J67)</f>
        <v>0</v>
      </c>
      <c r="K68" s="530"/>
      <c r="L68" s="531"/>
      <c r="M68" s="547"/>
    </row>
    <row r="69" spans="2:13" x14ac:dyDescent="0.2">
      <c r="B69" s="526" t="s">
        <v>326</v>
      </c>
      <c r="C69" s="315" t="str">
        <f>IF('1-Impresa_1'!$B$8&lt;&gt;"",'1-Impresa_1'!$B$8,"")</f>
        <v/>
      </c>
      <c r="D69" s="316"/>
      <c r="E69" s="316"/>
      <c r="F69" s="316"/>
      <c r="G69" s="316"/>
      <c r="H69" s="316"/>
      <c r="I69" s="316"/>
      <c r="J69" s="320">
        <f t="shared" ref="J69:J72" si="90">SUM(D69:I69)</f>
        <v>0</v>
      </c>
      <c r="K69" s="530"/>
      <c r="L69" s="531"/>
      <c r="M69" s="547" t="str">
        <f t="shared" ref="M69" si="91">IF(J73=0,"",IF(AND(J73&gt;0,OR(K69="",L69="")),"Check DATE","OK"))</f>
        <v/>
      </c>
    </row>
    <row r="70" spans="2:13" x14ac:dyDescent="0.2">
      <c r="B70" s="526"/>
      <c r="C70" s="315" t="str">
        <f>IF('1-Impresa_2'!$B$8&lt;&gt;"",'1-Impresa_2'!$B$8,"")</f>
        <v/>
      </c>
      <c r="D70" s="316"/>
      <c r="E70" s="316"/>
      <c r="F70" s="316"/>
      <c r="G70" s="316"/>
      <c r="H70" s="316"/>
      <c r="I70" s="316"/>
      <c r="J70" s="320">
        <f t="shared" si="90"/>
        <v>0</v>
      </c>
      <c r="K70" s="530"/>
      <c r="L70" s="531"/>
      <c r="M70" s="547"/>
    </row>
    <row r="71" spans="2:13" x14ac:dyDescent="0.2">
      <c r="B71" s="526"/>
      <c r="C71" s="315" t="str">
        <f>IF('1-Impresa_3'!$B$8&lt;&gt;"",'1-Impresa_3'!$B$8,"")</f>
        <v/>
      </c>
      <c r="D71" s="316"/>
      <c r="E71" s="316"/>
      <c r="F71" s="316"/>
      <c r="G71" s="316"/>
      <c r="H71" s="316"/>
      <c r="I71" s="316"/>
      <c r="J71" s="320">
        <f t="shared" si="90"/>
        <v>0</v>
      </c>
      <c r="K71" s="530"/>
      <c r="L71" s="531"/>
      <c r="M71" s="547"/>
    </row>
    <row r="72" spans="2:13" x14ac:dyDescent="0.2">
      <c r="B72" s="526"/>
      <c r="C72" s="315" t="str">
        <f>IF('1- OdR'!$B$6&lt;&gt;"",'1- OdR'!$B$6,"")</f>
        <v/>
      </c>
      <c r="D72" s="316"/>
      <c r="E72" s="316"/>
      <c r="F72" s="316"/>
      <c r="G72" s="316"/>
      <c r="H72" s="316"/>
      <c r="I72" s="316"/>
      <c r="J72" s="320">
        <f t="shared" si="90"/>
        <v>0</v>
      </c>
      <c r="K72" s="530"/>
      <c r="L72" s="531"/>
      <c r="M72" s="547"/>
    </row>
    <row r="73" spans="2:13" x14ac:dyDescent="0.2">
      <c r="B73" s="527" t="s">
        <v>283</v>
      </c>
      <c r="C73" s="528"/>
      <c r="D73" s="317">
        <f>SUM(D69:D72)</f>
        <v>0</v>
      </c>
      <c r="E73" s="317">
        <f t="shared" ref="E73" si="92">SUM(E69:E72)</f>
        <v>0</v>
      </c>
      <c r="F73" s="317">
        <f t="shared" ref="F73" si="93">SUM(F69:F72)</f>
        <v>0</v>
      </c>
      <c r="G73" s="317">
        <f t="shared" ref="G73" si="94">SUM(G69:G72)</f>
        <v>0</v>
      </c>
      <c r="H73" s="317">
        <f t="shared" ref="H73" si="95">SUM(H69:H72)</f>
        <v>0</v>
      </c>
      <c r="I73" s="317">
        <f t="shared" ref="I73" si="96">SUM(I69:I72)</f>
        <v>0</v>
      </c>
      <c r="J73" s="320">
        <f t="shared" ref="J73" si="97">SUM(J69:J72)</f>
        <v>0</v>
      </c>
      <c r="K73" s="530"/>
      <c r="L73" s="531"/>
      <c r="M73" s="547"/>
    </row>
    <row r="74" spans="2:13" x14ac:dyDescent="0.2">
      <c r="B74" s="526" t="s">
        <v>327</v>
      </c>
      <c r="C74" s="315" t="str">
        <f>IF('1-Impresa_1'!$B$8&lt;&gt;"",'1-Impresa_1'!$B$8,"")</f>
        <v/>
      </c>
      <c r="D74" s="316"/>
      <c r="E74" s="316"/>
      <c r="F74" s="316"/>
      <c r="G74" s="316"/>
      <c r="H74" s="316"/>
      <c r="I74" s="316"/>
      <c r="J74" s="320">
        <f t="shared" ref="J74:J77" si="98">SUM(D74:I74)</f>
        <v>0</v>
      </c>
      <c r="K74" s="530"/>
      <c r="L74" s="531"/>
      <c r="M74" s="547" t="str">
        <f t="shared" ref="M74" si="99">IF(J78=0,"",IF(AND(J78&gt;0,OR(K74="",L74="")),"Check DATE","OK"))</f>
        <v/>
      </c>
    </row>
    <row r="75" spans="2:13" x14ac:dyDescent="0.2">
      <c r="B75" s="526"/>
      <c r="C75" s="315" t="str">
        <f>IF('1-Impresa_2'!$B$8&lt;&gt;"",'1-Impresa_2'!$B$8,"")</f>
        <v/>
      </c>
      <c r="D75" s="316"/>
      <c r="E75" s="316"/>
      <c r="F75" s="316"/>
      <c r="G75" s="316"/>
      <c r="H75" s="316"/>
      <c r="I75" s="316"/>
      <c r="J75" s="320">
        <f t="shared" si="98"/>
        <v>0</v>
      </c>
      <c r="K75" s="530"/>
      <c r="L75" s="531"/>
      <c r="M75" s="547"/>
    </row>
    <row r="76" spans="2:13" x14ac:dyDescent="0.2">
      <c r="B76" s="526"/>
      <c r="C76" s="315" t="str">
        <f>IF('1-Impresa_3'!$B$8&lt;&gt;"",'1-Impresa_3'!$B$8,"")</f>
        <v/>
      </c>
      <c r="D76" s="316"/>
      <c r="E76" s="316"/>
      <c r="F76" s="316"/>
      <c r="G76" s="316"/>
      <c r="H76" s="316"/>
      <c r="I76" s="316"/>
      <c r="J76" s="320">
        <f t="shared" si="98"/>
        <v>0</v>
      </c>
      <c r="K76" s="530"/>
      <c r="L76" s="531"/>
      <c r="M76" s="547"/>
    </row>
    <row r="77" spans="2:13" x14ac:dyDescent="0.2">
      <c r="B77" s="526"/>
      <c r="C77" s="315" t="str">
        <f>IF('1- OdR'!$B$6&lt;&gt;"",'1- OdR'!$B$6,"")</f>
        <v/>
      </c>
      <c r="D77" s="316"/>
      <c r="E77" s="316"/>
      <c r="F77" s="316"/>
      <c r="G77" s="316"/>
      <c r="H77" s="316"/>
      <c r="I77" s="316"/>
      <c r="J77" s="320">
        <f t="shared" si="98"/>
        <v>0</v>
      </c>
      <c r="K77" s="530"/>
      <c r="L77" s="531"/>
      <c r="M77" s="547"/>
    </row>
    <row r="78" spans="2:13" x14ac:dyDescent="0.2">
      <c r="B78" s="527" t="s">
        <v>283</v>
      </c>
      <c r="C78" s="528"/>
      <c r="D78" s="317">
        <f>SUM(D74:D77)</f>
        <v>0</v>
      </c>
      <c r="E78" s="317">
        <f t="shared" ref="E78" si="100">SUM(E74:E77)</f>
        <v>0</v>
      </c>
      <c r="F78" s="317">
        <f t="shared" ref="F78" si="101">SUM(F74:F77)</f>
        <v>0</v>
      </c>
      <c r="G78" s="317">
        <f t="shared" ref="G78" si="102">SUM(G74:G77)</f>
        <v>0</v>
      </c>
      <c r="H78" s="317">
        <f t="shared" ref="H78" si="103">SUM(H74:H77)</f>
        <v>0</v>
      </c>
      <c r="I78" s="317">
        <f t="shared" ref="I78" si="104">SUM(I74:I77)</f>
        <v>0</v>
      </c>
      <c r="J78" s="320">
        <f t="shared" ref="J78" si="105">SUM(J74:J77)</f>
        <v>0</v>
      </c>
      <c r="K78" s="530"/>
      <c r="L78" s="531"/>
      <c r="M78" s="547"/>
    </row>
    <row r="79" spans="2:13" x14ac:dyDescent="0.2">
      <c r="B79" s="526" t="s">
        <v>328</v>
      </c>
      <c r="C79" s="315" t="str">
        <f>IF('1-Impresa_1'!$B$8&lt;&gt;"",'1-Impresa_1'!$B$8,"")</f>
        <v/>
      </c>
      <c r="D79" s="316"/>
      <c r="E79" s="316"/>
      <c r="F79" s="316"/>
      <c r="G79" s="316"/>
      <c r="H79" s="316"/>
      <c r="I79" s="316"/>
      <c r="J79" s="320">
        <f t="shared" ref="J79:J82" si="106">SUM(D79:I79)</f>
        <v>0</v>
      </c>
      <c r="K79" s="530"/>
      <c r="L79" s="531"/>
      <c r="M79" s="547" t="str">
        <f t="shared" ref="M79" si="107">IF(J83=0,"",IF(AND(J83&gt;0,OR(K79="",L79="")),"Check DATE","OK"))</f>
        <v/>
      </c>
    </row>
    <row r="80" spans="2:13" x14ac:dyDescent="0.2">
      <c r="B80" s="526"/>
      <c r="C80" s="315" t="str">
        <f>IF('1-Impresa_2'!$B$8&lt;&gt;"",'1-Impresa_2'!$B$8,"")</f>
        <v/>
      </c>
      <c r="D80" s="316"/>
      <c r="E80" s="316"/>
      <c r="F80" s="316"/>
      <c r="G80" s="316"/>
      <c r="H80" s="316"/>
      <c r="I80" s="316"/>
      <c r="J80" s="320">
        <f t="shared" si="106"/>
        <v>0</v>
      </c>
      <c r="K80" s="530"/>
      <c r="L80" s="531"/>
      <c r="M80" s="547"/>
    </row>
    <row r="81" spans="2:13" x14ac:dyDescent="0.2">
      <c r="B81" s="526"/>
      <c r="C81" s="315" t="str">
        <f>IF('1-Impresa_3'!$B$8&lt;&gt;"",'1-Impresa_3'!$B$8,"")</f>
        <v/>
      </c>
      <c r="D81" s="316"/>
      <c r="E81" s="316"/>
      <c r="F81" s="316"/>
      <c r="G81" s="316"/>
      <c r="H81" s="316"/>
      <c r="I81" s="316"/>
      <c r="J81" s="320">
        <f t="shared" si="106"/>
        <v>0</v>
      </c>
      <c r="K81" s="530"/>
      <c r="L81" s="531"/>
      <c r="M81" s="547"/>
    </row>
    <row r="82" spans="2:13" x14ac:dyDescent="0.2">
      <c r="B82" s="526"/>
      <c r="C82" s="315" t="str">
        <f>IF('1- OdR'!$B$6&lt;&gt;"",'1- OdR'!$B$6,"")</f>
        <v/>
      </c>
      <c r="D82" s="316"/>
      <c r="E82" s="316"/>
      <c r="F82" s="316"/>
      <c r="G82" s="316"/>
      <c r="H82" s="316"/>
      <c r="I82" s="316"/>
      <c r="J82" s="320">
        <f t="shared" si="106"/>
        <v>0</v>
      </c>
      <c r="K82" s="530"/>
      <c r="L82" s="531"/>
      <c r="M82" s="547"/>
    </row>
    <row r="83" spans="2:13" ht="10.8" thickBot="1" x14ac:dyDescent="0.25">
      <c r="B83" s="534" t="s">
        <v>283</v>
      </c>
      <c r="C83" s="535"/>
      <c r="D83" s="319">
        <f>SUM(D79:D82)</f>
        <v>0</v>
      </c>
      <c r="E83" s="319">
        <f t="shared" ref="E83" si="108">SUM(E79:E82)</f>
        <v>0</v>
      </c>
      <c r="F83" s="319">
        <f t="shared" ref="F83" si="109">SUM(F79:F82)</f>
        <v>0</v>
      </c>
      <c r="G83" s="319">
        <f t="shared" ref="G83" si="110">SUM(G79:G82)</f>
        <v>0</v>
      </c>
      <c r="H83" s="319">
        <f t="shared" ref="H83" si="111">SUM(H79:H82)</f>
        <v>0</v>
      </c>
      <c r="I83" s="319">
        <f t="shared" ref="I83" si="112">SUM(I79:I82)</f>
        <v>0</v>
      </c>
      <c r="J83" s="321">
        <f t="shared" ref="J83" si="113">SUM(J79:J82)</f>
        <v>0</v>
      </c>
      <c r="K83" s="532"/>
      <c r="L83" s="533"/>
      <c r="M83" s="548"/>
    </row>
    <row r="84" spans="2:13" ht="12" x14ac:dyDescent="0.2">
      <c r="B84" s="521" t="s">
        <v>284</v>
      </c>
      <c r="C84" s="274" t="str">
        <f>IF('1-Impresa_1'!$B$8&lt;&gt;"",'1-Impresa_1'!$B$8,"")</f>
        <v/>
      </c>
      <c r="D84" s="285">
        <f>+D9+D14+D19+D24+D29+D34+D39+D44+D49+D54+D59+D64+D69+D74+D79</f>
        <v>0</v>
      </c>
      <c r="E84" s="285">
        <f t="shared" ref="E84:J84" si="114">+E9+E14+E19+E24+E29+E34+E39+E44+E49+E54+E59+E64+E69+E74+E79</f>
        <v>0</v>
      </c>
      <c r="F84" s="285">
        <f t="shared" si="114"/>
        <v>0</v>
      </c>
      <c r="G84" s="285">
        <f t="shared" si="114"/>
        <v>0</v>
      </c>
      <c r="H84" s="285">
        <f t="shared" si="114"/>
        <v>0</v>
      </c>
      <c r="I84" s="285">
        <f t="shared" si="114"/>
        <v>0</v>
      </c>
      <c r="J84" s="285">
        <f t="shared" si="114"/>
        <v>0</v>
      </c>
      <c r="K84" s="277"/>
      <c r="L84" s="278"/>
      <c r="M84" s="518" t="str">
        <f>IF(AND(M9&lt;&gt;"Check Date",M14&lt;&gt;"Check Date",M19&lt;&gt;"Check Date",M24&lt;&gt;"Check Date",M29&lt;&gt;"Check Date",M34&lt;&gt;"Check Date",M39&lt;&gt;"Check Date",M44&lt;&gt;"Check Date",M49&lt;&gt;"Check Date",M54&lt;&gt;"Check Date",M59&lt;&gt;"Check Date",M64&lt;&gt;"Check Date",M69&lt;&gt;"Check Date",M74&lt;&gt;"Check Date",M79&lt;&gt;"Check Date"),"OK","Check")</f>
        <v>OK</v>
      </c>
    </row>
    <row r="85" spans="2:13" ht="12" x14ac:dyDescent="0.2">
      <c r="B85" s="522"/>
      <c r="C85" s="273" t="str">
        <f>IF('1-Impresa_2'!$B$8&lt;&gt;"",'1-Impresa_2'!$B$8,"")</f>
        <v/>
      </c>
      <c r="D85" s="286">
        <f t="shared" ref="D85:J87" si="115">+D10+D15+D20+D25+D30+D35+D40+D45+D50+D55+D60+D65+D70+D75+D80</f>
        <v>0</v>
      </c>
      <c r="E85" s="286">
        <f t="shared" si="115"/>
        <v>0</v>
      </c>
      <c r="F85" s="286">
        <f t="shared" si="115"/>
        <v>0</v>
      </c>
      <c r="G85" s="286">
        <f t="shared" si="115"/>
        <v>0</v>
      </c>
      <c r="H85" s="286">
        <f t="shared" si="115"/>
        <v>0</v>
      </c>
      <c r="I85" s="286">
        <f t="shared" si="115"/>
        <v>0</v>
      </c>
      <c r="J85" s="286">
        <f t="shared" si="115"/>
        <v>0</v>
      </c>
      <c r="K85" s="279"/>
      <c r="L85" s="280"/>
      <c r="M85" s="519"/>
    </row>
    <row r="86" spans="2:13" ht="12" x14ac:dyDescent="0.2">
      <c r="B86" s="522"/>
      <c r="C86" s="273" t="str">
        <f>IF('1-Impresa_3'!$B$8&lt;&gt;"",'1-Impresa_3'!$B$8,"")</f>
        <v/>
      </c>
      <c r="D86" s="286">
        <f t="shared" si="115"/>
        <v>0</v>
      </c>
      <c r="E86" s="286">
        <f t="shared" si="115"/>
        <v>0</v>
      </c>
      <c r="F86" s="286">
        <f t="shared" si="115"/>
        <v>0</v>
      </c>
      <c r="G86" s="286">
        <f t="shared" si="115"/>
        <v>0</v>
      </c>
      <c r="H86" s="286">
        <f t="shared" si="115"/>
        <v>0</v>
      </c>
      <c r="I86" s="286">
        <f t="shared" si="115"/>
        <v>0</v>
      </c>
      <c r="J86" s="286">
        <f t="shared" si="115"/>
        <v>0</v>
      </c>
      <c r="K86" s="279"/>
      <c r="L86" s="280"/>
      <c r="M86" s="519"/>
    </row>
    <row r="87" spans="2:13" ht="12.6" thickBot="1" x14ac:dyDescent="0.25">
      <c r="B87" s="523"/>
      <c r="C87" s="275" t="str">
        <f>IF('1- OdR'!$B$6&lt;&gt;"",'1- OdR'!$B$6,"")</f>
        <v/>
      </c>
      <c r="D87" s="287">
        <f t="shared" si="115"/>
        <v>0</v>
      </c>
      <c r="E87" s="287">
        <f t="shared" si="115"/>
        <v>0</v>
      </c>
      <c r="F87" s="287">
        <f t="shared" si="115"/>
        <v>0</v>
      </c>
      <c r="G87" s="287">
        <f t="shared" si="115"/>
        <v>0</v>
      </c>
      <c r="H87" s="287">
        <f t="shared" si="115"/>
        <v>0</v>
      </c>
      <c r="I87" s="287">
        <f t="shared" si="115"/>
        <v>0</v>
      </c>
      <c r="J87" s="287">
        <f t="shared" si="115"/>
        <v>0</v>
      </c>
      <c r="K87" s="281"/>
      <c r="L87" s="282"/>
      <c r="M87" s="519"/>
    </row>
    <row r="88" spans="2:13" ht="12.6" thickBot="1" x14ac:dyDescent="0.25">
      <c r="B88" s="524" t="s">
        <v>280</v>
      </c>
      <c r="C88" s="525"/>
      <c r="D88" s="276">
        <f>SUM(D84:D87)</f>
        <v>0</v>
      </c>
      <c r="E88" s="276">
        <f t="shared" ref="E88:J88" si="116">SUM(E84:E87)</f>
        <v>0</v>
      </c>
      <c r="F88" s="276">
        <f t="shared" si="116"/>
        <v>0</v>
      </c>
      <c r="G88" s="276">
        <f t="shared" si="116"/>
        <v>0</v>
      </c>
      <c r="H88" s="276">
        <f t="shared" si="116"/>
        <v>0</v>
      </c>
      <c r="I88" s="276">
        <f t="shared" si="116"/>
        <v>0</v>
      </c>
      <c r="J88" s="276">
        <f t="shared" si="116"/>
        <v>0</v>
      </c>
      <c r="K88" s="283"/>
      <c r="L88" s="284"/>
      <c r="M88" s="519"/>
    </row>
    <row r="89" spans="2:13" ht="12" x14ac:dyDescent="0.2">
      <c r="B89" s="521" t="s">
        <v>12</v>
      </c>
      <c r="C89" s="288" t="str">
        <f>IF('1-Impresa_1'!$B$8&lt;&gt;"",'1-Impresa_1'!$B$8,"")</f>
        <v/>
      </c>
      <c r="D89" s="291" t="str">
        <f>IF('1-Impresa_1'!H12=0,"",IF(D84='2-Impresa_1'!U7,"OK","Check"))</f>
        <v/>
      </c>
      <c r="E89" s="292" t="str">
        <f>IF('1-Impresa_1'!H12=0,"",IF(E84='2-Impresa_1'!U30,"OK","Check"))</f>
        <v/>
      </c>
      <c r="F89" s="292" t="str">
        <f>IF('1-Impresa_1'!H12=0,"",IF(F84='2-Impresa_1'!U36,"OK","Check"))</f>
        <v/>
      </c>
      <c r="G89" s="292" t="str">
        <f>IF('1-Impresa_1'!H12=0,"",IF(G84='2-Impresa_1'!U42,"OK","Check"))</f>
        <v/>
      </c>
      <c r="H89" s="292" t="str">
        <f>IF('1-Impresa_1'!H12=0,"",IF(H84='2-Impresa_1'!U48,"OK","Check"))</f>
        <v/>
      </c>
      <c r="I89" s="292" t="str">
        <f>IF('1-Impresa_1'!H12=0,"",IF(I84='2-Impresa_1'!U50,"OK","Check"))</f>
        <v/>
      </c>
      <c r="J89" s="302" t="str">
        <f>IF('1-Impresa_1'!H12=0,"",IF(J84='2-Impresa_1'!U6,"OK","Check"))</f>
        <v/>
      </c>
      <c r="K89" s="299" t="str">
        <f>IF(AND(D89="",E89="",F89="",G89="",H89="",I89="",J89=""),"",IF(AND(D89="ok",E89="ok",F89="ok",G89="OK",H89="ok",I89="ok",J89="ok"),"OK","Check"))</f>
        <v/>
      </c>
      <c r="L89" s="142"/>
      <c r="M89" s="142"/>
    </row>
    <row r="90" spans="2:13" ht="12" x14ac:dyDescent="0.2">
      <c r="B90" s="522"/>
      <c r="C90" s="289" t="str">
        <f>IF('1-Impresa_2'!$B$8&lt;&gt;"",'1-Impresa_2'!$B$8,"")</f>
        <v/>
      </c>
      <c r="D90" s="293" t="str">
        <f>IF('1-Impresa_2'!H12=0,"",IF(D85='2-Impresa_2'!U7,"OK","Check"))</f>
        <v/>
      </c>
      <c r="E90" s="294" t="str">
        <f>IF('1-Impresa_2'!H12=0,"",IF(E85='2-Impresa_2'!U30,"OK","Check"))</f>
        <v/>
      </c>
      <c r="F90" s="294" t="str">
        <f>IF('1-Impresa_2'!H12=0,"",IF(F85='2-Impresa_2'!U36,"OK","Check"))</f>
        <v/>
      </c>
      <c r="G90" s="294" t="str">
        <f>IF('1-Impresa_2'!H12=0,"",IF(G85='2-Impresa_2'!U42,"OK","Check"))</f>
        <v/>
      </c>
      <c r="H90" s="294" t="str">
        <f>IF('1-Impresa_2'!H12=0,"",IF(H85='2-Impresa_2'!U48,"OK","Check"))</f>
        <v/>
      </c>
      <c r="I90" s="294" t="str">
        <f>IF('1-Impresa_2'!H12=0,"",IF(I85='2-Impresa_2'!U50,"OK","Check"))</f>
        <v/>
      </c>
      <c r="J90" s="295" t="str">
        <f>IF('1-Impresa_2'!H12=0,"",IF(J85='2-Impresa_2'!U6,"OK","Check"))</f>
        <v/>
      </c>
      <c r="K90" s="300" t="str">
        <f>IF(AND(D90="",E90="",F90="",G90="",H90="",I90="",J90=""),"",IF(AND(D90="ok",E90="ok",F90="ok",G90="OK",H90="ok",I90="ok",J90="ok"),"OK","Check"))</f>
        <v/>
      </c>
      <c r="L90" s="142"/>
      <c r="M90" s="142"/>
    </row>
    <row r="91" spans="2:13" ht="12" x14ac:dyDescent="0.2">
      <c r="B91" s="522"/>
      <c r="C91" s="289" t="str">
        <f>IF('1-Impresa_3'!$B$8&lt;&gt;"",'1-Impresa_3'!$B$8,"")</f>
        <v/>
      </c>
      <c r="D91" s="293" t="str">
        <f>IF('1-Impresa_3'!H12=0,"",IF(D86='2-Impresa_3'!U7,"OK","Check"))</f>
        <v/>
      </c>
      <c r="E91" s="294" t="str">
        <f>IF('1-Impresa_3'!H12=0,"",IF(E86='2-Impresa_3'!U30,"OK","Check"))</f>
        <v/>
      </c>
      <c r="F91" s="294" t="str">
        <f>IF('1-Impresa_3'!H12=0,"",IF(F86='2-Impresa_3'!U36,"OK","Check"))</f>
        <v/>
      </c>
      <c r="G91" s="294" t="str">
        <f>IF('1-Impresa_3'!H12=0,"",IF(G86='2-Impresa_3'!U42,"OK","Check"))</f>
        <v/>
      </c>
      <c r="H91" s="294" t="str">
        <f>IF('1-Impresa_3'!H12=0,"",IF(H86='2-Impresa_3'!U48,"OK","Check"))</f>
        <v/>
      </c>
      <c r="I91" s="294" t="str">
        <f>IF('1-Impresa_3'!H12=0,"",IF(I86='2-Impresa_3'!U50,"OK","Check"))</f>
        <v/>
      </c>
      <c r="J91" s="295" t="str">
        <f>IF('1-Impresa_3'!H12=0,"",IF(J86='2-Impresa_3'!U6,"OK","Check"))</f>
        <v/>
      </c>
      <c r="K91" s="300" t="str">
        <f>IF(AND(D91="",E91="",F91="",G91="",H91="",I91="",J91=""),"",IF(AND(D91="ok",E91="ok",F91="ok",G91="OK",H91="ok",I91="ok",J91="ok"),"OK","Check"))</f>
        <v/>
      </c>
      <c r="L91" s="142"/>
      <c r="M91" s="142"/>
    </row>
    <row r="92" spans="2:13" ht="12.6" thickBot="1" x14ac:dyDescent="0.25">
      <c r="B92" s="523"/>
      <c r="C92" s="290" t="str">
        <f>IF('1- OdR'!$B$6&lt;&gt;"",'1- OdR'!$B$6,"")</f>
        <v/>
      </c>
      <c r="D92" s="296" t="str">
        <f>IF('1- OdR'!H12=0,"",IF(D87='2 - OdR'!U7,"OK","Check"))</f>
        <v/>
      </c>
      <c r="E92" s="297" t="str">
        <f>IF('1- OdR'!H12=0,"",IF(E87='2 - OdR'!U30,"OK","Check"))</f>
        <v/>
      </c>
      <c r="F92" s="297" t="str">
        <f>IF('1- OdR'!H12=0,"",IF(F87='2 - OdR'!U36,"OK","Check"))</f>
        <v/>
      </c>
      <c r="G92" s="297" t="str">
        <f>IF('1- OdR'!H12=0,"",IF(G87='2 - OdR'!U42,"OK","Check"))</f>
        <v/>
      </c>
      <c r="H92" s="297" t="str">
        <f>IF('1- OdR'!H12=0,"",IF(H87='2 - OdR'!U48,"OK","Check"))</f>
        <v/>
      </c>
      <c r="I92" s="297" t="str">
        <f>IF('1- OdR'!H12=0,"",IF(I87='2 - OdR'!U50,"OK","Check"))</f>
        <v/>
      </c>
      <c r="J92" s="298" t="str">
        <f>IF('1- OdR'!H12=0,"",IF(J87='2 - OdR'!U6,"OK","Check"))</f>
        <v/>
      </c>
      <c r="K92" s="301" t="str">
        <f>IF(AND(D92="",E92="",F92="",G92="",H92="",I92="",J92=""),"",IF(AND(D92="ok",E92="ok",F92="ok",G92="OK",H92="ok",I92="ok",J92="ok"),"OK","Check"))</f>
        <v/>
      </c>
      <c r="L92" s="142"/>
      <c r="M92" s="142"/>
    </row>
    <row r="93" spans="2:13" x14ac:dyDescent="0.2">
      <c r="B93" s="142"/>
      <c r="C93" s="142"/>
      <c r="D93" s="142"/>
      <c r="E93" s="142"/>
      <c r="F93" s="142"/>
      <c r="G93" s="142"/>
      <c r="H93" s="142"/>
      <c r="I93" s="142"/>
      <c r="J93" s="142"/>
      <c r="K93" s="303" t="str">
        <f>IF(AND(K89&lt;&gt;"check",K90&lt;&gt;"check",K91&lt;&gt;"check",K92&lt;&gt;"check",M84&lt;&gt;"check"),"OK","Check")</f>
        <v>OK</v>
      </c>
      <c r="L93" s="142"/>
      <c r="M93" s="142"/>
    </row>
  </sheetData>
  <sheetProtection algorithmName="SHA-512" hashValue="wKqzkaHeKf8Ua2ZwIq0j2Pr7glmokwhLJPdmZ+nlg27Zh5s/9Lmk0k5eafoh8VwPdAqVdyD/ty0/yWoqO12QKg==" saltValue="xgZS8VZ5pheMvFcYhwXkYQ==" spinCount="100000" sheet="1" formatColumns="0" formatRows="0"/>
  <mergeCells count="93">
    <mergeCell ref="M5:M8"/>
    <mergeCell ref="M59:M63"/>
    <mergeCell ref="M64:M68"/>
    <mergeCell ref="M69:M73"/>
    <mergeCell ref="M74:M78"/>
    <mergeCell ref="M9:M13"/>
    <mergeCell ref="M14:M18"/>
    <mergeCell ref="M19:M23"/>
    <mergeCell ref="M24:M28"/>
    <mergeCell ref="M29:M33"/>
    <mergeCell ref="M79:M83"/>
    <mergeCell ref="M34:M38"/>
    <mergeCell ref="M39:M43"/>
    <mergeCell ref="M44:M48"/>
    <mergeCell ref="M49:M53"/>
    <mergeCell ref="M54:M58"/>
    <mergeCell ref="K19:K23"/>
    <mergeCell ref="L19:L23"/>
    <mergeCell ref="B13:C13"/>
    <mergeCell ref="B18:C18"/>
    <mergeCell ref="G6:G7"/>
    <mergeCell ref="I6:I7"/>
    <mergeCell ref="H6:H7"/>
    <mergeCell ref="J6:J7"/>
    <mergeCell ref="B9:B12"/>
    <mergeCell ref="B5:B8"/>
    <mergeCell ref="C5:C8"/>
    <mergeCell ref="D5:J5"/>
    <mergeCell ref="K5:K8"/>
    <mergeCell ref="L5:L8"/>
    <mergeCell ref="D6:D7"/>
    <mergeCell ref="E6:E7"/>
    <mergeCell ref="K9:K13"/>
    <mergeCell ref="L9:L13"/>
    <mergeCell ref="B14:B17"/>
    <mergeCell ref="K14:K18"/>
    <mergeCell ref="L14:L18"/>
    <mergeCell ref="K24:K28"/>
    <mergeCell ref="L24:L28"/>
    <mergeCell ref="B28:C28"/>
    <mergeCell ref="B29:B32"/>
    <mergeCell ref="K29:K33"/>
    <mergeCell ref="L29:L33"/>
    <mergeCell ref="B33:C33"/>
    <mergeCell ref="K34:K38"/>
    <mergeCell ref="L34:L38"/>
    <mergeCell ref="B38:C38"/>
    <mergeCell ref="B39:B42"/>
    <mergeCell ref="K39:K43"/>
    <mergeCell ref="L39:L43"/>
    <mergeCell ref="B43:C43"/>
    <mergeCell ref="K44:K48"/>
    <mergeCell ref="L44:L48"/>
    <mergeCell ref="B48:C48"/>
    <mergeCell ref="B49:B52"/>
    <mergeCell ref="K49:K53"/>
    <mergeCell ref="L49:L53"/>
    <mergeCell ref="B53:C53"/>
    <mergeCell ref="K54:K58"/>
    <mergeCell ref="L54:L58"/>
    <mergeCell ref="B58:C58"/>
    <mergeCell ref="B59:B62"/>
    <mergeCell ref="K59:K63"/>
    <mergeCell ref="L59:L63"/>
    <mergeCell ref="B63:C63"/>
    <mergeCell ref="K64:K68"/>
    <mergeCell ref="L64:L68"/>
    <mergeCell ref="B68:C68"/>
    <mergeCell ref="B69:B72"/>
    <mergeCell ref="K69:K73"/>
    <mergeCell ref="L69:L73"/>
    <mergeCell ref="B73:C73"/>
    <mergeCell ref="B78:C78"/>
    <mergeCell ref="B79:B82"/>
    <mergeCell ref="K79:K83"/>
    <mergeCell ref="L79:L83"/>
    <mergeCell ref="B83:C83"/>
    <mergeCell ref="M84:M88"/>
    <mergeCell ref="B3:M4"/>
    <mergeCell ref="B84:B87"/>
    <mergeCell ref="B88:C88"/>
    <mergeCell ref="B89:B92"/>
    <mergeCell ref="B74:B77"/>
    <mergeCell ref="B64:B67"/>
    <mergeCell ref="B54:B57"/>
    <mergeCell ref="B44:B47"/>
    <mergeCell ref="B34:B37"/>
    <mergeCell ref="B23:C23"/>
    <mergeCell ref="B24:B27"/>
    <mergeCell ref="B19:B22"/>
    <mergeCell ref="F6:F7"/>
    <mergeCell ref="K74:K78"/>
    <mergeCell ref="L74:L78"/>
  </mergeCells>
  <conditionalFormatting sqref="D89:K92 K93">
    <cfRule type="containsText" dxfId="27" priority="4" operator="containsText" text="OK">
      <formula>NOT(ISERROR(SEARCH("OK",D89)))</formula>
    </cfRule>
    <cfRule type="containsText" dxfId="26" priority="5" operator="containsText" text="Check">
      <formula>NOT(ISERROR(SEARCH("Check",D89)))</formula>
    </cfRule>
  </conditionalFormatting>
  <conditionalFormatting sqref="M9:M83">
    <cfRule type="containsText" dxfId="25" priority="3" operator="containsText" text="OK">
      <formula>NOT(ISERROR(SEARCH("OK",M9)))</formula>
    </cfRule>
  </conditionalFormatting>
  <conditionalFormatting sqref="M84">
    <cfRule type="containsText" dxfId="24" priority="1" operator="containsText" text="OK">
      <formula>NOT(ISERROR(SEARCH("OK",M84)))</formula>
    </cfRule>
    <cfRule type="containsText" dxfId="23" priority="2" operator="containsText" text="Check">
      <formula>NOT(ISERROR(SEARCH("Check",M84)))</formula>
    </cfRule>
  </conditionalFormatting>
  <printOptions horizontalCentered="1" verticalCentered="1"/>
  <pageMargins left="0.11811023622047245" right="0.11811023622047245" top="0.15748031496062992" bottom="0.15748031496062992" header="0.31496062992125984" footer="0.31496062992125984"/>
  <pageSetup paperSize="9" scale="69" orientation="portrait" r:id="rId1"/>
  <ignoredErrors>
    <ignoredError sqref="J9:J12 M10:M13" unlockedFormula="1"/>
    <ignoredError sqref="J13:J82" formula="1" unlockedFormula="1"/>
    <ignoredError sqref="J8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15"/>
  <sheetViews>
    <sheetView view="pageBreakPreview" zoomScaleNormal="100" zoomScaleSheetLayoutView="100" workbookViewId="0">
      <pane xSplit="1" ySplit="4" topLeftCell="B5" activePane="bottomRight" state="frozenSplit"/>
      <selection pane="topRight" activeCell="B1" sqref="B1"/>
      <selection pane="bottomLeft" activeCell="A5" sqref="A5"/>
      <selection pane="bottomRight" activeCell="D2" sqref="D2:D3"/>
    </sheetView>
  </sheetViews>
  <sheetFormatPr defaultRowHeight="10.199999999999999" x14ac:dyDescent="0.2"/>
  <cols>
    <col min="1" max="1" width="50.28515625" customWidth="1"/>
    <col min="2" max="2" width="63.85546875" customWidth="1"/>
    <col min="3" max="16" width="70.85546875" customWidth="1"/>
  </cols>
  <sheetData>
    <row r="2" spans="1:16" ht="15" customHeight="1" x14ac:dyDescent="0.2">
      <c r="A2" s="550" t="s">
        <v>310</v>
      </c>
      <c r="B2" s="550" t="s">
        <v>310</v>
      </c>
      <c r="C2" s="550" t="s">
        <v>310</v>
      </c>
      <c r="D2" s="550" t="s">
        <v>310</v>
      </c>
      <c r="E2" s="550" t="s">
        <v>310</v>
      </c>
      <c r="F2" s="550" t="s">
        <v>310</v>
      </c>
      <c r="G2" s="550" t="s">
        <v>310</v>
      </c>
      <c r="H2" s="550" t="s">
        <v>310</v>
      </c>
      <c r="I2" s="550" t="s">
        <v>310</v>
      </c>
      <c r="J2" s="550" t="s">
        <v>310</v>
      </c>
      <c r="K2" s="550" t="s">
        <v>310</v>
      </c>
      <c r="L2" s="550" t="s">
        <v>310</v>
      </c>
      <c r="M2" s="550" t="s">
        <v>310</v>
      </c>
      <c r="N2" s="550" t="s">
        <v>310</v>
      </c>
      <c r="O2" s="550" t="s">
        <v>310</v>
      </c>
      <c r="P2" s="550" t="s">
        <v>310</v>
      </c>
    </row>
    <row r="3" spans="1:16" ht="15" customHeight="1" thickBot="1" x14ac:dyDescent="0.25">
      <c r="A3" s="551"/>
      <c r="B3" s="551"/>
      <c r="C3" s="551"/>
      <c r="D3" s="551"/>
      <c r="E3" s="551"/>
      <c r="F3" s="551"/>
      <c r="G3" s="551"/>
      <c r="H3" s="551"/>
      <c r="I3" s="551"/>
      <c r="J3" s="551"/>
      <c r="K3" s="551"/>
      <c r="L3" s="551"/>
      <c r="M3" s="551"/>
      <c r="N3" s="551"/>
      <c r="O3" s="551"/>
      <c r="P3" s="551"/>
    </row>
    <row r="4" spans="1:16" ht="12" customHeight="1" thickBot="1" x14ac:dyDescent="0.25">
      <c r="A4" s="326"/>
      <c r="B4" s="327" t="s">
        <v>314</v>
      </c>
      <c r="C4" s="327" t="s">
        <v>315</v>
      </c>
      <c r="D4" s="327" t="s">
        <v>316</v>
      </c>
      <c r="E4" s="327" t="s">
        <v>317</v>
      </c>
      <c r="F4" s="327" t="s">
        <v>318</v>
      </c>
      <c r="G4" s="327" t="s">
        <v>319</v>
      </c>
      <c r="H4" s="327" t="s">
        <v>320</v>
      </c>
      <c r="I4" s="327" t="s">
        <v>321</v>
      </c>
      <c r="J4" s="327" t="s">
        <v>322</v>
      </c>
      <c r="K4" s="327" t="s">
        <v>323</v>
      </c>
      <c r="L4" s="327" t="s">
        <v>324</v>
      </c>
      <c r="M4" s="327" t="s">
        <v>325</v>
      </c>
      <c r="N4" s="327" t="s">
        <v>326</v>
      </c>
      <c r="O4" s="327" t="s">
        <v>327</v>
      </c>
      <c r="P4" s="327" t="s">
        <v>328</v>
      </c>
    </row>
    <row r="5" spans="1:16" ht="91.35" customHeight="1" x14ac:dyDescent="0.2">
      <c r="A5" s="155" t="s">
        <v>300</v>
      </c>
      <c r="B5" s="330"/>
      <c r="C5" s="330"/>
      <c r="D5" s="330"/>
      <c r="E5" s="330"/>
      <c r="F5" s="330"/>
      <c r="G5" s="330"/>
      <c r="H5" s="330"/>
      <c r="I5" s="330"/>
      <c r="J5" s="330"/>
      <c r="K5" s="330"/>
      <c r="L5" s="330"/>
      <c r="M5" s="330"/>
      <c r="N5" s="330"/>
      <c r="O5" s="330"/>
      <c r="P5" s="331"/>
    </row>
    <row r="6" spans="1:16" ht="50.1" customHeight="1" x14ac:dyDescent="0.2">
      <c r="A6" s="328" t="s">
        <v>301</v>
      </c>
      <c r="B6" s="332"/>
      <c r="C6" s="332"/>
      <c r="D6" s="332"/>
      <c r="E6" s="332"/>
      <c r="F6" s="332"/>
      <c r="G6" s="332"/>
      <c r="H6" s="332"/>
      <c r="I6" s="332"/>
      <c r="J6" s="332"/>
      <c r="K6" s="332"/>
      <c r="L6" s="332"/>
      <c r="M6" s="332"/>
      <c r="N6" s="332"/>
      <c r="O6" s="332"/>
      <c r="P6" s="259"/>
    </row>
    <row r="7" spans="1:16" ht="50.1" customHeight="1" x14ac:dyDescent="0.2">
      <c r="A7" s="328" t="s">
        <v>306</v>
      </c>
      <c r="B7" s="332"/>
      <c r="C7" s="332"/>
      <c r="D7" s="332"/>
      <c r="E7" s="332"/>
      <c r="F7" s="332"/>
      <c r="G7" s="332"/>
      <c r="H7" s="332"/>
      <c r="I7" s="332"/>
      <c r="J7" s="332"/>
      <c r="K7" s="332"/>
      <c r="L7" s="332"/>
      <c r="M7" s="332"/>
      <c r="N7" s="332"/>
      <c r="O7" s="332"/>
      <c r="P7" s="259"/>
    </row>
    <row r="8" spans="1:16" ht="50.1" customHeight="1" x14ac:dyDescent="0.2">
      <c r="A8" s="328" t="s">
        <v>307</v>
      </c>
      <c r="B8" s="332"/>
      <c r="C8" s="332"/>
      <c r="D8" s="332"/>
      <c r="E8" s="332"/>
      <c r="F8" s="332"/>
      <c r="G8" s="332"/>
      <c r="H8" s="332"/>
      <c r="I8" s="332"/>
      <c r="J8" s="332"/>
      <c r="K8" s="332"/>
      <c r="L8" s="332"/>
      <c r="M8" s="332"/>
      <c r="N8" s="332"/>
      <c r="O8" s="332"/>
      <c r="P8" s="259"/>
    </row>
    <row r="9" spans="1:16" ht="50.1" customHeight="1" x14ac:dyDescent="0.2">
      <c r="A9" s="328" t="s">
        <v>302</v>
      </c>
      <c r="B9" s="332"/>
      <c r="C9" s="332"/>
      <c r="D9" s="332"/>
      <c r="E9" s="332"/>
      <c r="F9" s="332"/>
      <c r="G9" s="332"/>
      <c r="H9" s="332"/>
      <c r="I9" s="332"/>
      <c r="J9" s="332"/>
      <c r="K9" s="332"/>
      <c r="L9" s="332"/>
      <c r="M9" s="332"/>
      <c r="N9" s="332"/>
      <c r="O9" s="332"/>
      <c r="P9" s="259"/>
    </row>
    <row r="10" spans="1:16" ht="50.1" customHeight="1" x14ac:dyDescent="0.2">
      <c r="A10" s="328" t="s">
        <v>303</v>
      </c>
      <c r="B10" s="332"/>
      <c r="C10" s="332"/>
      <c r="D10" s="332"/>
      <c r="E10" s="332"/>
      <c r="F10" s="332"/>
      <c r="G10" s="332"/>
      <c r="H10" s="332"/>
      <c r="I10" s="332"/>
      <c r="J10" s="332"/>
      <c r="K10" s="332"/>
      <c r="L10" s="332"/>
      <c r="M10" s="332"/>
      <c r="N10" s="332"/>
      <c r="O10" s="332"/>
      <c r="P10" s="259"/>
    </row>
    <row r="11" spans="1:16" ht="50.1" customHeight="1" x14ac:dyDescent="0.2">
      <c r="A11" s="328" t="s">
        <v>304</v>
      </c>
      <c r="B11" s="332"/>
      <c r="C11" s="332"/>
      <c r="D11" s="332"/>
      <c r="E11" s="332"/>
      <c r="F11" s="332"/>
      <c r="G11" s="332"/>
      <c r="H11" s="332"/>
      <c r="I11" s="332"/>
      <c r="J11" s="332"/>
      <c r="K11" s="332"/>
      <c r="L11" s="332"/>
      <c r="M11" s="332"/>
      <c r="N11" s="332"/>
      <c r="O11" s="332"/>
      <c r="P11" s="259"/>
    </row>
    <row r="12" spans="1:16" ht="50.1" customHeight="1" x14ac:dyDescent="0.2">
      <c r="A12" s="342" t="s">
        <v>312</v>
      </c>
      <c r="B12" s="343" t="s">
        <v>313</v>
      </c>
      <c r="C12" s="343" t="s">
        <v>313</v>
      </c>
      <c r="D12" s="343" t="s">
        <v>313</v>
      </c>
      <c r="E12" s="343" t="s">
        <v>313</v>
      </c>
      <c r="F12" s="343" t="s">
        <v>313</v>
      </c>
      <c r="G12" s="343" t="s">
        <v>313</v>
      </c>
      <c r="H12" s="343" t="s">
        <v>313</v>
      </c>
      <c r="I12" s="343" t="s">
        <v>313</v>
      </c>
      <c r="J12" s="343" t="s">
        <v>313</v>
      </c>
      <c r="K12" s="343" t="s">
        <v>313</v>
      </c>
      <c r="L12" s="343" t="s">
        <v>313</v>
      </c>
      <c r="M12" s="343" t="s">
        <v>313</v>
      </c>
      <c r="N12" s="343" t="s">
        <v>313</v>
      </c>
      <c r="O12" s="343" t="s">
        <v>313</v>
      </c>
      <c r="P12" s="343" t="s">
        <v>313</v>
      </c>
    </row>
    <row r="13" spans="1:16" ht="50.1" customHeight="1" thickBot="1" x14ac:dyDescent="0.25">
      <c r="A13" s="329" t="s">
        <v>305</v>
      </c>
      <c r="B13" s="333"/>
      <c r="C13" s="333"/>
      <c r="D13" s="333"/>
      <c r="E13" s="333"/>
      <c r="F13" s="333"/>
      <c r="G13" s="333"/>
      <c r="H13" s="333"/>
      <c r="I13" s="333"/>
      <c r="J13" s="333"/>
      <c r="K13" s="333"/>
      <c r="L13" s="333"/>
      <c r="M13" s="333"/>
      <c r="N13" s="333"/>
      <c r="O13" s="333"/>
      <c r="P13" s="260"/>
    </row>
    <row r="14" spans="1:16" ht="25.35" customHeight="1" x14ac:dyDescent="0.2">
      <c r="A14" s="455" t="s">
        <v>308</v>
      </c>
      <c r="B14" s="455"/>
      <c r="C14" s="455"/>
      <c r="D14" s="455"/>
      <c r="E14" s="455"/>
      <c r="F14" s="455"/>
      <c r="G14" s="455"/>
      <c r="H14" s="455"/>
      <c r="I14" s="455"/>
      <c r="J14" s="455"/>
      <c r="K14" s="455"/>
      <c r="L14" s="455"/>
      <c r="M14" s="455"/>
      <c r="N14" s="455"/>
      <c r="O14" s="455"/>
      <c r="P14" s="455"/>
    </row>
    <row r="15" spans="1:16" ht="25.35" customHeight="1" x14ac:dyDescent="0.2">
      <c r="A15" s="455" t="s">
        <v>309</v>
      </c>
      <c r="B15" s="455"/>
      <c r="C15" s="455"/>
      <c r="D15" s="455"/>
      <c r="E15" s="455"/>
      <c r="F15" s="455"/>
      <c r="G15" s="455"/>
      <c r="H15" s="455"/>
      <c r="I15" s="455"/>
      <c r="J15" s="455"/>
      <c r="K15" s="455"/>
      <c r="L15" s="455"/>
      <c r="M15" s="455"/>
      <c r="N15" s="455"/>
      <c r="O15" s="455"/>
      <c r="P15" s="455"/>
    </row>
  </sheetData>
  <sheetProtection algorithmName="SHA-512" hashValue="+tNeMZ/sUQmf8AcPmmWJ4w8Gqv9L4QgJMZeNObCc/GlEzszMRR/Q2vcGtSBR9HAYNFutUwA69N/LbqJNZqz38Q==" saltValue="LTFx1sPRSCw+uxb2S+YZDQ==" spinCount="100000" sheet="1" formatColumns="0" formatRows="0"/>
  <mergeCells count="18">
    <mergeCell ref="O2:O3"/>
    <mergeCell ref="A14:P14"/>
    <mergeCell ref="A15:P15"/>
    <mergeCell ref="A2:A3"/>
    <mergeCell ref="B2:B3"/>
    <mergeCell ref="C2:C3"/>
    <mergeCell ref="D2:D3"/>
    <mergeCell ref="P2:P3"/>
    <mergeCell ref="E2:E3"/>
    <mergeCell ref="F2:F3"/>
    <mergeCell ref="G2:G3"/>
    <mergeCell ref="H2:H3"/>
    <mergeCell ref="I2:I3"/>
    <mergeCell ref="J2:J3"/>
    <mergeCell ref="K2:K3"/>
    <mergeCell ref="L2:L3"/>
    <mergeCell ref="M2:M3"/>
    <mergeCell ref="N2:N3"/>
  </mergeCells>
  <printOptions horizontalCentered="1" verticalCentered="1"/>
  <pageMargins left="0.11811023622047245" right="0.11811023622047245" top="0.15748031496062992" bottom="0.15748031496062992"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R35"/>
  <sheetViews>
    <sheetView showGridLines="0" tabSelected="1" view="pageBreakPreview" zoomScale="80" zoomScaleNormal="80" zoomScaleSheetLayoutView="80" workbookViewId="0">
      <selection activeCell="F3" sqref="F3:M3"/>
    </sheetView>
  </sheetViews>
  <sheetFormatPr defaultRowHeight="10.199999999999999" x14ac:dyDescent="0.2"/>
  <cols>
    <col min="2" max="2" width="67.85546875" customWidth="1"/>
    <col min="3" max="8" width="20.28515625" customWidth="1"/>
    <col min="9" max="9" width="22.85546875" customWidth="1"/>
    <col min="10" max="10" width="22" customWidth="1"/>
    <col min="11" max="11" width="21.85546875" customWidth="1"/>
    <col min="12" max="12" width="23.85546875" customWidth="1"/>
    <col min="13" max="13" width="28.85546875" customWidth="1"/>
    <col min="14" max="14" width="25.28515625" customWidth="1"/>
    <col min="15" max="15" width="24.85546875" customWidth="1"/>
    <col min="16" max="16" width="23.140625" customWidth="1"/>
  </cols>
  <sheetData>
    <row r="1" spans="2:18" ht="50.25" customHeight="1" x14ac:dyDescent="0.2">
      <c r="B1" s="590" t="s">
        <v>298</v>
      </c>
      <c r="C1" s="590"/>
      <c r="D1" s="590"/>
      <c r="E1" s="590"/>
      <c r="F1" s="590"/>
      <c r="G1" s="590"/>
      <c r="H1" s="590"/>
      <c r="I1" s="590"/>
      <c r="J1" s="590"/>
      <c r="K1" s="590"/>
      <c r="L1" s="590"/>
      <c r="M1" s="590"/>
      <c r="N1" s="590"/>
      <c r="O1" s="590"/>
      <c r="P1" s="590"/>
    </row>
    <row r="2" spans="2:18" ht="16.2" thickBot="1" x14ac:dyDescent="0.25">
      <c r="B2" s="550" t="s">
        <v>246</v>
      </c>
      <c r="C2" s="550"/>
      <c r="D2" s="550"/>
      <c r="E2" s="550"/>
      <c r="F2" s="550"/>
      <c r="G2" s="550"/>
      <c r="H2" s="550"/>
      <c r="I2" s="550"/>
      <c r="J2" s="550"/>
      <c r="K2" s="550"/>
      <c r="L2" s="550"/>
      <c r="M2" s="550"/>
      <c r="N2" s="46"/>
      <c r="O2" s="46"/>
      <c r="P2" s="46"/>
    </row>
    <row r="3" spans="2:18" ht="15" customHeight="1" thickBot="1" x14ac:dyDescent="0.25">
      <c r="B3" s="555" t="s">
        <v>253</v>
      </c>
      <c r="C3" s="555"/>
      <c r="D3" s="555"/>
      <c r="E3" s="556"/>
      <c r="F3" s="552"/>
      <c r="G3" s="553"/>
      <c r="H3" s="553"/>
      <c r="I3" s="553"/>
      <c r="J3" s="553"/>
      <c r="K3" s="553"/>
      <c r="L3" s="553"/>
      <c r="M3" s="554"/>
      <c r="N3" s="46"/>
      <c r="O3" s="46"/>
      <c r="P3" s="46"/>
    </row>
    <row r="4" spans="2:18" ht="15" customHeight="1" thickBot="1" x14ac:dyDescent="0.25">
      <c r="B4" s="579" t="s">
        <v>226</v>
      </c>
      <c r="C4" s="579"/>
      <c r="D4" s="579"/>
      <c r="E4" s="579"/>
      <c r="F4" s="579"/>
      <c r="G4" s="579"/>
      <c r="H4" s="579"/>
      <c r="I4" s="579"/>
      <c r="J4" s="579"/>
      <c r="K4" s="579"/>
      <c r="L4" s="579"/>
      <c r="M4" s="579"/>
      <c r="N4" s="46"/>
      <c r="O4" s="46"/>
      <c r="P4" s="46"/>
    </row>
    <row r="5" spans="2:18" ht="15" customHeight="1" x14ac:dyDescent="0.2">
      <c r="B5" s="563" t="s">
        <v>286</v>
      </c>
      <c r="C5" s="564"/>
      <c r="D5" s="564"/>
      <c r="E5" s="565"/>
      <c r="F5" s="580">
        <f>+'1-Impresa_1'!E8</f>
        <v>0</v>
      </c>
      <c r="G5" s="581"/>
      <c r="H5" s="581"/>
      <c r="I5" s="581"/>
      <c r="J5" s="581"/>
      <c r="K5" s="581"/>
      <c r="L5" s="581"/>
      <c r="M5" s="582"/>
      <c r="N5" s="46"/>
      <c r="O5" s="240"/>
      <c r="P5" s="240"/>
      <c r="R5" s="112"/>
    </row>
    <row r="6" spans="2:18" ht="15" customHeight="1" x14ac:dyDescent="0.2">
      <c r="B6" s="566" t="s">
        <v>287</v>
      </c>
      <c r="C6" s="567"/>
      <c r="D6" s="567"/>
      <c r="E6" s="568"/>
      <c r="F6" s="599">
        <f>+'1-Impresa_2'!E8</f>
        <v>0</v>
      </c>
      <c r="G6" s="600"/>
      <c r="H6" s="600"/>
      <c r="I6" s="600"/>
      <c r="J6" s="600"/>
      <c r="K6" s="600"/>
      <c r="L6" s="600"/>
      <c r="M6" s="601"/>
      <c r="N6" s="46"/>
      <c r="O6" s="240"/>
      <c r="P6" s="240"/>
      <c r="R6" s="112"/>
    </row>
    <row r="7" spans="2:18" ht="15" customHeight="1" x14ac:dyDescent="0.2">
      <c r="B7" s="566" t="s">
        <v>288</v>
      </c>
      <c r="C7" s="567"/>
      <c r="D7" s="567"/>
      <c r="E7" s="568"/>
      <c r="F7" s="599">
        <f>+'1-Impresa_3'!E8</f>
        <v>0</v>
      </c>
      <c r="G7" s="600"/>
      <c r="H7" s="600"/>
      <c r="I7" s="600"/>
      <c r="J7" s="600"/>
      <c r="K7" s="600"/>
      <c r="L7" s="600"/>
      <c r="M7" s="601"/>
      <c r="N7" s="46"/>
      <c r="O7" s="240"/>
      <c r="P7" s="240"/>
    </row>
    <row r="8" spans="2:18" ht="15" customHeight="1" thickBot="1" x14ac:dyDescent="0.25">
      <c r="B8" s="569" t="s">
        <v>289</v>
      </c>
      <c r="C8" s="570"/>
      <c r="D8" s="570"/>
      <c r="E8" s="571"/>
      <c r="F8" s="602">
        <f>+'1- OdR'!B6</f>
        <v>0</v>
      </c>
      <c r="G8" s="603"/>
      <c r="H8" s="603"/>
      <c r="I8" s="603"/>
      <c r="J8" s="603"/>
      <c r="K8" s="603"/>
      <c r="L8" s="603"/>
      <c r="M8" s="604"/>
      <c r="N8" s="46"/>
      <c r="O8" s="240"/>
      <c r="P8" s="240"/>
      <c r="Q8" s="112"/>
      <c r="R8" s="112"/>
    </row>
    <row r="9" spans="2:18" hidden="1" x14ac:dyDescent="0.2">
      <c r="B9" s="243"/>
      <c r="C9" s="243"/>
      <c r="D9" s="243"/>
      <c r="E9" s="243"/>
      <c r="F9" s="578" t="str">
        <f>IF(F3="","",IF(F3=Elenco!C21,1,IF(F3=Elenco!C22,2,IF(F3=Elenco!C23,3,IF(F3=Elenco!C24,4,IF(F3=Elenco!C25,5))))))</f>
        <v/>
      </c>
      <c r="G9" s="578"/>
      <c r="H9" s="578"/>
      <c r="I9" s="578"/>
      <c r="J9" s="578"/>
      <c r="K9" s="578"/>
      <c r="L9" s="578"/>
      <c r="M9" s="578"/>
      <c r="N9" s="46"/>
      <c r="O9" s="46"/>
      <c r="P9" s="46"/>
    </row>
    <row r="10" spans="2:18" x14ac:dyDescent="0.2">
      <c r="B10" s="243"/>
      <c r="C10" s="243"/>
      <c r="D10" s="243"/>
      <c r="E10" s="243"/>
      <c r="F10" s="142"/>
      <c r="G10" s="142"/>
      <c r="H10" s="142"/>
      <c r="I10" s="142"/>
      <c r="J10" s="142"/>
      <c r="K10" s="142"/>
      <c r="L10" s="142"/>
      <c r="M10" s="142"/>
      <c r="N10" s="46"/>
      <c r="O10" s="46"/>
      <c r="P10" s="46"/>
    </row>
    <row r="11" spans="2:18" ht="16.2" thickBot="1" x14ac:dyDescent="0.25">
      <c r="B11" s="550" t="s">
        <v>247</v>
      </c>
      <c r="C11" s="550"/>
      <c r="D11" s="550"/>
      <c r="E11" s="550"/>
      <c r="F11" s="550"/>
      <c r="G11" s="550"/>
      <c r="H11" s="550"/>
      <c r="I11" s="550"/>
      <c r="J11" s="550"/>
      <c r="K11" s="550"/>
      <c r="L11" s="550"/>
      <c r="M11" s="550"/>
      <c r="N11" s="46"/>
      <c r="O11" s="46"/>
      <c r="P11" s="46"/>
    </row>
    <row r="12" spans="2:18" ht="59.25" customHeight="1" x14ac:dyDescent="0.2">
      <c r="B12" s="390" t="s">
        <v>4</v>
      </c>
      <c r="C12" s="572" t="s">
        <v>1</v>
      </c>
      <c r="D12" s="573"/>
      <c r="E12" s="573"/>
      <c r="F12" s="574"/>
      <c r="G12" s="393" t="s">
        <v>261</v>
      </c>
      <c r="H12" s="572" t="s">
        <v>3</v>
      </c>
      <c r="I12" s="573"/>
      <c r="J12" s="573"/>
      <c r="K12" s="574"/>
      <c r="L12" s="393" t="s">
        <v>263</v>
      </c>
      <c r="M12" s="597" t="s">
        <v>262</v>
      </c>
      <c r="N12" s="46"/>
      <c r="O12" s="46"/>
      <c r="P12" s="46"/>
    </row>
    <row r="13" spans="2:18" ht="59.25" customHeight="1" thickBot="1" x14ac:dyDescent="0.25">
      <c r="B13" s="392"/>
      <c r="C13" s="220" t="s">
        <v>249</v>
      </c>
      <c r="D13" s="220" t="s">
        <v>250</v>
      </c>
      <c r="E13" s="220" t="s">
        <v>251</v>
      </c>
      <c r="F13" s="220" t="s">
        <v>198</v>
      </c>
      <c r="G13" s="395"/>
      <c r="H13" s="219" t="s">
        <v>249</v>
      </c>
      <c r="I13" s="219" t="s">
        <v>250</v>
      </c>
      <c r="J13" s="219" t="s">
        <v>251</v>
      </c>
      <c r="K13" s="219" t="s">
        <v>198</v>
      </c>
      <c r="L13" s="395"/>
      <c r="M13" s="598"/>
      <c r="N13" s="46"/>
      <c r="O13" s="46"/>
      <c r="P13" s="46"/>
    </row>
    <row r="14" spans="2:18" ht="22.35" customHeight="1" thickBot="1" x14ac:dyDescent="0.25">
      <c r="B14" s="161" t="s">
        <v>5</v>
      </c>
      <c r="C14" s="226">
        <f>C15+C18+C19+C20+C21+C22</f>
        <v>0</v>
      </c>
      <c r="D14" s="226">
        <f>D15+D18+D19+D20+D21+D22</f>
        <v>0</v>
      </c>
      <c r="E14" s="226">
        <f>E15+E18+E19+E20+E21+E22</f>
        <v>0</v>
      </c>
      <c r="F14" s="226">
        <f>F15+F18+F19+F20+F21+F22</f>
        <v>0</v>
      </c>
      <c r="G14" s="227">
        <f>SUM(C14:F14)</f>
        <v>0</v>
      </c>
      <c r="H14" s="227">
        <f>H15+H18+H19+H20+H21+H22</f>
        <v>0</v>
      </c>
      <c r="I14" s="227">
        <f>I15+I18+I19+I20+I21+I22</f>
        <v>0</v>
      </c>
      <c r="J14" s="227">
        <f>J15+J18+J19+J20+J21+J22</f>
        <v>0</v>
      </c>
      <c r="K14" s="227">
        <f>K15+K18+K19+K20+K21+K22</f>
        <v>0</v>
      </c>
      <c r="L14" s="228">
        <f>SUM(H14:K14)</f>
        <v>0</v>
      </c>
      <c r="M14" s="228">
        <f>+G14+L14</f>
        <v>0</v>
      </c>
      <c r="N14" s="46"/>
      <c r="O14" s="46"/>
      <c r="P14" s="46"/>
    </row>
    <row r="15" spans="2:18" ht="13.5" customHeight="1" x14ac:dyDescent="0.2">
      <c r="B15" s="201" t="s">
        <v>187</v>
      </c>
      <c r="C15" s="202">
        <f>C16+C17</f>
        <v>0</v>
      </c>
      <c r="D15" s="202">
        <f t="shared" ref="D15:F15" si="0">D16+D17</f>
        <v>0</v>
      </c>
      <c r="E15" s="202">
        <f t="shared" si="0"/>
        <v>0</v>
      </c>
      <c r="F15" s="202">
        <f t="shared" si="0"/>
        <v>0</v>
      </c>
      <c r="G15" s="202">
        <f t="shared" ref="G15:G22" si="1">SUM(C15:F15)</f>
        <v>0</v>
      </c>
      <c r="H15" s="202">
        <f>H16+H17</f>
        <v>0</v>
      </c>
      <c r="I15" s="202">
        <f>I16+I17</f>
        <v>0</v>
      </c>
      <c r="J15" s="202">
        <f>J16+J17</f>
        <v>0</v>
      </c>
      <c r="K15" s="202">
        <f>K16+K17</f>
        <v>0</v>
      </c>
      <c r="L15" s="202">
        <f t="shared" ref="L15:L22" si="2">SUM(H15:K15)</f>
        <v>0</v>
      </c>
      <c r="M15" s="229">
        <f t="shared" ref="M15:M22" si="3">+G15+L15</f>
        <v>0</v>
      </c>
      <c r="N15" s="46"/>
      <c r="O15" s="46"/>
      <c r="P15" s="46"/>
    </row>
    <row r="16" spans="2:18" x14ac:dyDescent="0.2">
      <c r="B16" s="203" t="s">
        <v>188</v>
      </c>
      <c r="C16" s="204">
        <f>+'1-Impresa_1'!H14</f>
        <v>0</v>
      </c>
      <c r="D16" s="204">
        <f>IF($E$28&gt;0,+'1-Impresa_2'!H14,0)</f>
        <v>0</v>
      </c>
      <c r="E16" s="204">
        <f>IF($E$29&gt;0,+'1-Impresa_3'!H14,0)</f>
        <v>0</v>
      </c>
      <c r="F16" s="204">
        <f>IF($E$30&gt;0,+'1- OdR'!H14,0)</f>
        <v>0</v>
      </c>
      <c r="G16" s="204">
        <f t="shared" si="1"/>
        <v>0</v>
      </c>
      <c r="H16" s="204">
        <f>+'1-Impresa_1'!I14</f>
        <v>0</v>
      </c>
      <c r="I16" s="204">
        <f>IF($E$28&gt;0,+'1-Impresa_2'!I14,0)</f>
        <v>0</v>
      </c>
      <c r="J16" s="204">
        <f>IF($E$29&gt;0,+'1-Impresa_3'!I14,0)</f>
        <v>0</v>
      </c>
      <c r="K16" s="204">
        <f>IF($E$30&gt;0,+'1- OdR'!I14,0)</f>
        <v>0</v>
      </c>
      <c r="L16" s="204">
        <f t="shared" si="2"/>
        <v>0</v>
      </c>
      <c r="M16" s="230">
        <f t="shared" si="3"/>
        <v>0</v>
      </c>
      <c r="N16" s="46"/>
      <c r="O16" s="46"/>
      <c r="P16" s="46"/>
    </row>
    <row r="17" spans="2:16" x14ac:dyDescent="0.2">
      <c r="B17" s="203" t="s">
        <v>189</v>
      </c>
      <c r="C17" s="204">
        <f>+'1-Impresa_1'!H25</f>
        <v>0</v>
      </c>
      <c r="D17" s="204">
        <f>IF($E$28&gt;0,+'1-Impresa_2'!H25,0)</f>
        <v>0</v>
      </c>
      <c r="E17" s="204">
        <f>IF($E$29&gt;0,+'1-Impresa_3'!H25,0)</f>
        <v>0</v>
      </c>
      <c r="F17" s="204">
        <f>IF($E$30&gt;0,+'1- OdR'!H25,0)</f>
        <v>0</v>
      </c>
      <c r="G17" s="204">
        <f t="shared" si="1"/>
        <v>0</v>
      </c>
      <c r="H17" s="204">
        <f>+'1-Impresa_1'!I25</f>
        <v>0</v>
      </c>
      <c r="I17" s="204">
        <f>IF($E$28&gt;0,+'1-Impresa_2'!I25,0)</f>
        <v>0</v>
      </c>
      <c r="J17" s="204">
        <f>IF($E$29&gt;0,+'1-Impresa_3'!I25,0)</f>
        <v>0</v>
      </c>
      <c r="K17" s="204">
        <f>IF($E$30&gt;0,+'1- OdR'!I25,0)</f>
        <v>0</v>
      </c>
      <c r="L17" s="204">
        <f t="shared" si="2"/>
        <v>0</v>
      </c>
      <c r="M17" s="230">
        <f t="shared" si="3"/>
        <v>0</v>
      </c>
      <c r="N17" s="46"/>
      <c r="O17" s="46"/>
      <c r="P17" s="46"/>
    </row>
    <row r="18" spans="2:16" x14ac:dyDescent="0.2">
      <c r="B18" s="205" t="s">
        <v>190</v>
      </c>
      <c r="C18" s="206">
        <f>+'1-Impresa_1'!H36</f>
        <v>0</v>
      </c>
      <c r="D18" s="206">
        <f>IF($E$28&gt;0,+'1-Impresa_2'!H36,0)</f>
        <v>0</v>
      </c>
      <c r="E18" s="206">
        <f>IF($E$29&gt;0,+'1-Impresa_3'!H36,0)</f>
        <v>0</v>
      </c>
      <c r="F18" s="206">
        <f>IF($E$30&gt;0,+'1- OdR'!H36,0)</f>
        <v>0</v>
      </c>
      <c r="G18" s="206">
        <f t="shared" si="1"/>
        <v>0</v>
      </c>
      <c r="H18" s="206">
        <f>+'1-Impresa_1'!I36</f>
        <v>0</v>
      </c>
      <c r="I18" s="206">
        <f>IF($E$28&gt;0,+'1-Impresa_2'!I36,0)</f>
        <v>0</v>
      </c>
      <c r="J18" s="206">
        <f>IF($E$29&gt;0,+'1-Impresa_3'!I36,0)</f>
        <v>0</v>
      </c>
      <c r="K18" s="206">
        <f>IF($E$30&gt;0,+'1- OdR'!I36,0)</f>
        <v>0</v>
      </c>
      <c r="L18" s="206">
        <f t="shared" si="2"/>
        <v>0</v>
      </c>
      <c r="M18" s="231">
        <f t="shared" si="3"/>
        <v>0</v>
      </c>
      <c r="N18" s="46"/>
      <c r="O18" s="46"/>
      <c r="P18" s="46"/>
    </row>
    <row r="19" spans="2:16" x14ac:dyDescent="0.2">
      <c r="B19" s="205" t="s">
        <v>191</v>
      </c>
      <c r="C19" s="206">
        <f>+'1-Impresa_1'!H42</f>
        <v>0</v>
      </c>
      <c r="D19" s="206">
        <f>IF($E$28&gt;0,+'1-Impresa_2'!H42,0)</f>
        <v>0</v>
      </c>
      <c r="E19" s="206">
        <f>IF($E$29&gt;0,+'1-Impresa_3'!H42,0)</f>
        <v>0</v>
      </c>
      <c r="F19" s="206">
        <f>IF($E$30&gt;0,+'1- OdR'!H42,0)</f>
        <v>0</v>
      </c>
      <c r="G19" s="206">
        <f t="shared" si="1"/>
        <v>0</v>
      </c>
      <c r="H19" s="206">
        <f>+'1-Impresa_1'!I42</f>
        <v>0</v>
      </c>
      <c r="I19" s="206">
        <f>IF($E$28&gt;0,+'1-Impresa_2'!I42,0)</f>
        <v>0</v>
      </c>
      <c r="J19" s="206">
        <f>IF($E$29&gt;0,+'1-Impresa_3'!I42,0)</f>
        <v>0</v>
      </c>
      <c r="K19" s="206">
        <f>IF($E$30&gt;0,+'1- OdR'!I42,0)</f>
        <v>0</v>
      </c>
      <c r="L19" s="206">
        <f t="shared" si="2"/>
        <v>0</v>
      </c>
      <c r="M19" s="231">
        <f t="shared" si="3"/>
        <v>0</v>
      </c>
      <c r="N19" s="46"/>
      <c r="O19" s="46"/>
      <c r="P19" s="46"/>
    </row>
    <row r="20" spans="2:16" x14ac:dyDescent="0.2">
      <c r="B20" s="205" t="s">
        <v>193</v>
      </c>
      <c r="C20" s="206">
        <f>+'1-Impresa_1'!H48</f>
        <v>0</v>
      </c>
      <c r="D20" s="206">
        <f>IF($E$28&gt;0,+'1-Impresa_2'!H48,0)</f>
        <v>0</v>
      </c>
      <c r="E20" s="206">
        <f>IF($E$29&gt;0,+'1-Impresa_3'!H48,0)</f>
        <v>0</v>
      </c>
      <c r="F20" s="206">
        <f>IF($E$30&gt;0,+'1- OdR'!H48,0)</f>
        <v>0</v>
      </c>
      <c r="G20" s="206">
        <f t="shared" si="1"/>
        <v>0</v>
      </c>
      <c r="H20" s="206">
        <f>+'1-Impresa_1'!I48</f>
        <v>0</v>
      </c>
      <c r="I20" s="206">
        <f>IF($E$28&gt;0,+'1-Impresa_2'!I48,0)</f>
        <v>0</v>
      </c>
      <c r="J20" s="206">
        <f>IF($E$29&gt;0,+'1-Impresa_3'!I48,0)</f>
        <v>0</v>
      </c>
      <c r="K20" s="206">
        <f>IF($E$30&gt;0,+'1- OdR'!I48,0)</f>
        <v>0</v>
      </c>
      <c r="L20" s="206">
        <f t="shared" si="2"/>
        <v>0</v>
      </c>
      <c r="M20" s="231">
        <f t="shared" si="3"/>
        <v>0</v>
      </c>
      <c r="N20" s="46"/>
      <c r="O20" s="46"/>
      <c r="P20" s="46"/>
    </row>
    <row r="21" spans="2:16" ht="24.75" customHeight="1" x14ac:dyDescent="0.2">
      <c r="B21" s="205" t="s">
        <v>192</v>
      </c>
      <c r="C21" s="206">
        <f>+'1-Impresa_1'!H54</f>
        <v>0</v>
      </c>
      <c r="D21" s="206">
        <f>IF($E$28&gt;0,+'1-Impresa_2'!H54,0)</f>
        <v>0</v>
      </c>
      <c r="E21" s="206">
        <f>IF($E$29&gt;0,+'1-Impresa_3'!H54,0)</f>
        <v>0</v>
      </c>
      <c r="F21" s="206">
        <f>IF($E$30&gt;0,+'1- OdR'!H54,0)</f>
        <v>0</v>
      </c>
      <c r="G21" s="206">
        <f t="shared" si="1"/>
        <v>0</v>
      </c>
      <c r="H21" s="206">
        <f>+'1-Impresa_1'!I54</f>
        <v>0</v>
      </c>
      <c r="I21" s="206">
        <f>IF($E$28&gt;0,+'1-Impresa_2'!I54,0)</f>
        <v>0</v>
      </c>
      <c r="J21" s="206">
        <f>IF($E$29&gt;0,+'1-Impresa_3'!I54,0)</f>
        <v>0</v>
      </c>
      <c r="K21" s="206">
        <f>IF($E$30&gt;0,+'1- OdR'!I54,0)</f>
        <v>0</v>
      </c>
      <c r="L21" s="206">
        <f t="shared" si="2"/>
        <v>0</v>
      </c>
      <c r="M21" s="231">
        <f t="shared" si="3"/>
        <v>0</v>
      </c>
      <c r="N21" s="46"/>
      <c r="O21" s="46"/>
      <c r="P21" s="46"/>
    </row>
    <row r="22" spans="2:16" ht="10.8" thickBot="1" x14ac:dyDescent="0.25">
      <c r="B22" s="207" t="s">
        <v>194</v>
      </c>
      <c r="C22" s="208">
        <f>+'1-Impresa_1'!H56</f>
        <v>0</v>
      </c>
      <c r="D22" s="208">
        <f>IF($E$28&gt;0,+'1-Impresa_2'!H56,0)</f>
        <v>0</v>
      </c>
      <c r="E22" s="208">
        <f>IF($E$29&gt;0,+'1-Impresa_3'!H56,0)</f>
        <v>0</v>
      </c>
      <c r="F22" s="208">
        <f>IF($E$30&gt;0,+'1- OdR'!H56,0)</f>
        <v>0</v>
      </c>
      <c r="G22" s="208">
        <f t="shared" si="1"/>
        <v>0</v>
      </c>
      <c r="H22" s="208">
        <f>+'1-Impresa_1'!I56</f>
        <v>0</v>
      </c>
      <c r="I22" s="208">
        <f>IF($E$28&gt;0,+'1-Impresa_2'!I56,0)</f>
        <v>0</v>
      </c>
      <c r="J22" s="208">
        <f>IF($E$29&gt;0,+'1-Impresa_3'!I56,0)</f>
        <v>0</v>
      </c>
      <c r="K22" s="208">
        <f>IF($E$30&gt;0,+'1- OdR'!I56,0)</f>
        <v>0</v>
      </c>
      <c r="L22" s="208">
        <f t="shared" si="2"/>
        <v>0</v>
      </c>
      <c r="M22" s="232">
        <f t="shared" si="3"/>
        <v>0</v>
      </c>
      <c r="N22" s="46"/>
      <c r="O22" s="46"/>
      <c r="P22" s="46"/>
    </row>
    <row r="23" spans="2:16" ht="12.6" thickBot="1" x14ac:dyDescent="0.25">
      <c r="B23" s="233" t="s">
        <v>12</v>
      </c>
      <c r="C23" s="594" t="str">
        <f>IF(G14&lt;Elenco!F6,"Importo spesa ammissibile inferiore al minimo consentito","OK")</f>
        <v>Importo spesa ammissibile inferiore al minimo consentito</v>
      </c>
      <c r="D23" s="595"/>
      <c r="E23" s="595"/>
      <c r="F23" s="596"/>
      <c r="G23" s="248"/>
      <c r="H23" s="249"/>
      <c r="I23" s="249"/>
      <c r="J23" s="249"/>
      <c r="K23" s="249"/>
      <c r="L23" s="249"/>
      <c r="M23" s="250"/>
      <c r="N23" s="250"/>
      <c r="O23" s="250"/>
      <c r="P23" s="46"/>
    </row>
    <row r="24" spans="2:16" x14ac:dyDescent="0.2">
      <c r="B24" s="244"/>
      <c r="C24" s="245"/>
      <c r="D24" s="245"/>
      <c r="E24" s="245"/>
      <c r="F24" s="245"/>
      <c r="G24" s="245"/>
      <c r="H24" s="246"/>
      <c r="I24" s="246"/>
      <c r="J24" s="246"/>
      <c r="K24" s="246"/>
      <c r="L24" s="246"/>
      <c r="M24" s="247"/>
      <c r="N24" s="247"/>
      <c r="O24" s="247"/>
      <c r="P24" s="46"/>
    </row>
    <row r="25" spans="2:16" ht="16.2" thickBot="1" x14ac:dyDescent="0.25">
      <c r="B25" s="589" t="s">
        <v>265</v>
      </c>
      <c r="C25" s="589"/>
      <c r="D25" s="589"/>
      <c r="E25" s="589"/>
      <c r="F25" s="589"/>
      <c r="G25" s="589"/>
      <c r="H25" s="589"/>
      <c r="I25" s="589"/>
      <c r="J25" s="589"/>
      <c r="K25" s="589"/>
      <c r="L25" s="589"/>
      <c r="M25" s="589"/>
      <c r="N25" s="589"/>
      <c r="O25" s="589"/>
      <c r="P25" s="589"/>
    </row>
    <row r="26" spans="2:16" ht="102.75" customHeight="1" thickBot="1" x14ac:dyDescent="0.25">
      <c r="B26" s="557" t="s">
        <v>200</v>
      </c>
      <c r="C26" s="558"/>
      <c r="D26" s="559"/>
      <c r="E26" s="172" t="s">
        <v>201</v>
      </c>
      <c r="F26" s="172" t="s">
        <v>252</v>
      </c>
      <c r="G26" s="163" t="s">
        <v>202</v>
      </c>
      <c r="H26" s="163" t="s">
        <v>203</v>
      </c>
      <c r="I26" s="163" t="s">
        <v>258</v>
      </c>
      <c r="J26" s="163" t="s">
        <v>259</v>
      </c>
      <c r="K26" s="163" t="s">
        <v>257</v>
      </c>
      <c r="L26" s="163" t="s">
        <v>248</v>
      </c>
      <c r="M26" s="163" t="s">
        <v>285</v>
      </c>
      <c r="N26" s="239" t="s">
        <v>268</v>
      </c>
      <c r="O26" s="239" t="s">
        <v>267</v>
      </c>
      <c r="P26" s="238" t="s">
        <v>266</v>
      </c>
    </row>
    <row r="27" spans="2:16" ht="54.9" customHeight="1" x14ac:dyDescent="0.2">
      <c r="B27" s="304" t="str">
        <f>IF('1-Impresa_1'!B8="","",'1-Impresa_1'!B8)</f>
        <v/>
      </c>
      <c r="C27" s="305" t="s">
        <v>249</v>
      </c>
      <c r="D27" s="305" t="str">
        <f>IF('1-Impresa_1'!D8="","",IF(OR('1-Impresa_1'!D8=1,'1-Impresa_1'!D8=2,'1-Impresa_1'!D8=7),"Piccola Impresa",IF(OR('1-Impresa_1'!D8=3,'1-Impresa_1'!D8=4,'1-Impresa_1'!D8=8),"Media Impresa",IF(OR('1-Impresa_1'!D8=5,'1-Impresa_1'!D8=6,'1-Impresa_1'!D8=9),"Grande Impresa"))))</f>
        <v/>
      </c>
      <c r="E27" s="234">
        <f>'1-Impresa_1'!I72</f>
        <v>0</v>
      </c>
      <c r="F27" s="235">
        <f>IF($E$31&gt;0,E27/$E$31,0)</f>
        <v>0</v>
      </c>
      <c r="G27" s="236" t="str">
        <f>IF(E27=0,"",+'1-Impresa_1'!J69)</f>
        <v/>
      </c>
      <c r="H27" s="334" t="str">
        <f>IF(E27=0,"",+'1-Impresa_1'!L69)</f>
        <v/>
      </c>
      <c r="I27" s="575" t="str">
        <f>IF(F3="","",IF(OR(F9=1,F9=2,F9=4),"OK",IF(AND(OR(F9=3,F9=5),((E27+E28+E29)/E31)&gt;=50%),"OK","Rivedere Importi Spesa Ammissibile dei Partner di Progetto")))</f>
        <v/>
      </c>
      <c r="J27" s="335" t="str">
        <f>IF($F$3="","",IF(OR($F$9=1,$F$9=4),"OK",IF(AND(F27&lt;=70%,OR($F$9=2,$F$9=3)),"OK",IF(AND($F$9=5,E27&gt;=50%),"OK","Rivedere Importi Spesa Ammissibile dei Partner di Progetto"))))</f>
        <v/>
      </c>
      <c r="K27" s="583" t="str">
        <f>IF(F3="","",IF(OR(F9=1,F9=3,F9=4,F9=5),"OK",IF(AND(F9=2,D27&lt;&gt;"Piccola Impresa",D27&lt;&gt;"Media Impresa",D28&lt;&gt;"Piccola Impresa",D28&lt;&gt;"Media Impresa",D29&lt;&gt;"Piccola Impresa",D29&lt;&gt;"Media Impresa"),"Associazione Non Ammissibile","OK")))</f>
        <v/>
      </c>
      <c r="L27" s="575" t="str">
        <f>IF(F3="","",IF(E31=0,"",IF(AND(OR(F9=1,F9=4),H31&lt;=200000),"OK",IF(AND(OR(F9=2,F9=3,F9=5),H31&lt;=400000),"OK","Contributo superiore alla soglia concedibile"))))</f>
        <v/>
      </c>
      <c r="M27" s="335" t="str">
        <f>+'WP1'!K89</f>
        <v/>
      </c>
      <c r="N27" s="591"/>
      <c r="O27" s="306" t="str">
        <f>IF(OR(E27=0,H27=0,$N$27=""),"",((G27-$N$27)*E27))</f>
        <v/>
      </c>
      <c r="P27" s="586" t="str">
        <f>IF(F3="","",IF(AND(C23="",I27="",J31="",K27="",L27=""),"",IF(AND(C23="OK",I27="OK",J31="OK",K27="OK",L27="OK",M31="OK",O31&lt;&gt;""),O31,"Check")))</f>
        <v/>
      </c>
    </row>
    <row r="28" spans="2:16" ht="54.9" customHeight="1" x14ac:dyDescent="0.2">
      <c r="B28" s="307" t="str">
        <f>IF('1-Impresa_2'!B8="","",'1-Impresa_2'!B8)</f>
        <v/>
      </c>
      <c r="C28" s="308" t="s">
        <v>250</v>
      </c>
      <c r="D28" s="308" t="str">
        <f>IF('1-Impresa_2'!D8="","",IF(OR('1-Impresa_2'!D8=1,'1-Impresa_2'!D8=2,'1-Impresa_2'!D8=7),"Piccola Impresa",IF(OR('1-Impresa_2'!D8=3,'1-Impresa_2'!D8=4,'1-Impresa_2'!D8=8),"Media Impresa",IF(OR('1-Impresa_2'!D8=5,'1-Impresa_2'!D8=6,'1-Impresa_2'!D8=9),"Grande Impresa"))))</f>
        <v/>
      </c>
      <c r="E28" s="211">
        <f>IF(OR(F9=1,F9=4,F9=5),0,'1-Impresa_2'!I72)</f>
        <v>0</v>
      </c>
      <c r="F28" s="209">
        <f t="shared" ref="F28:F30" si="4">IF($E$31&gt;0,E28/$E$31,0)</f>
        <v>0</v>
      </c>
      <c r="G28" s="162" t="str">
        <f>IF(E28=0,"",+'1-Impresa_2'!J69)</f>
        <v/>
      </c>
      <c r="H28" s="336" t="str">
        <f>IF(E28=0,"",+'1-Impresa_2'!L69)</f>
        <v/>
      </c>
      <c r="I28" s="576"/>
      <c r="J28" s="337" t="str">
        <f>IF($F$3="","",IF(OR($F$9=1,$F$9=4,$F$9=5),"OK",IF(AND(F28&lt;=70%,OR($F$9=2,$F$9=3)),"OK",IF(AND($F$9=5,E28&gt;=50%),"OK","Rivedere Importi Spesa Ammissibile dei Partner di Progetto"))))</f>
        <v/>
      </c>
      <c r="K28" s="584"/>
      <c r="L28" s="576"/>
      <c r="M28" s="337" t="str">
        <f>+'WP1'!K90</f>
        <v/>
      </c>
      <c r="N28" s="592"/>
      <c r="O28" s="309" t="str">
        <f>IF(OR(E28=0,H28=0,$N$27=""),"",((G28-$N$27)*E28))</f>
        <v/>
      </c>
      <c r="P28" s="432"/>
    </row>
    <row r="29" spans="2:16" ht="54.9" customHeight="1" thickBot="1" x14ac:dyDescent="0.25">
      <c r="B29" s="307" t="str">
        <f>IF('1-Impresa_3'!B8="","",'1-Impresa_3'!B8)</f>
        <v/>
      </c>
      <c r="C29" s="308" t="s">
        <v>251</v>
      </c>
      <c r="D29" s="308" t="str">
        <f>IF('1-Impresa_3'!D8="","",IF(OR('1-Impresa_3'!D8=1,'1-Impresa_3'!D8=2,'1-Impresa_3'!D8=7),"Piccola Impresa",IF(OR('1-Impresa_3'!D8=3,'1-Impresa_3'!D8=4,'1-Impresa_3'!D8=8),"Media Impresa",IF(OR('1-Impresa_3'!D8=5,'1-Impresa_3'!D8=6,'1-Impresa_3'!D8=9),"Grande Impresa"))))</f>
        <v/>
      </c>
      <c r="E29" s="211">
        <f>IF(OR(F9=1,F9=4,F9=5),0,'1-Impresa_3'!I72)</f>
        <v>0</v>
      </c>
      <c r="F29" s="209">
        <f t="shared" si="4"/>
        <v>0</v>
      </c>
      <c r="G29" s="162" t="str">
        <f>IF(E29=0,"",+'1-Impresa_3'!J69)</f>
        <v/>
      </c>
      <c r="H29" s="336" t="str">
        <f>IF(E29=0,"",+'1-Impresa_3'!L69)</f>
        <v/>
      </c>
      <c r="I29" s="576"/>
      <c r="J29" s="337" t="str">
        <f>IF($F$3="","",IF(OR($F$9=1,$F$9=4,$F$9=5),"OK",IF(AND(F29&lt;=70%,OR($F$9=2,$F$9=3)),"OK",IF(AND($F$9=5,E29&gt;=50%),"OK","Rivedere Importi Spesa Ammissibile dei Partner di Progetto"))))</f>
        <v/>
      </c>
      <c r="K29" s="585"/>
      <c r="L29" s="576"/>
      <c r="M29" s="337" t="str">
        <f>+'WP1'!K91</f>
        <v/>
      </c>
      <c r="N29" s="593"/>
      <c r="O29" s="309" t="str">
        <f>IF(OR(E29=0,H29=0,$N$27=""),"",((G29-$N$27)*E29))</f>
        <v/>
      </c>
      <c r="P29" s="432"/>
    </row>
    <row r="30" spans="2:16" ht="54.9" customHeight="1" thickBot="1" x14ac:dyDescent="0.25">
      <c r="B30" s="310" t="str">
        <f>IF('1- OdR'!B6="","",'1- OdR'!B6)</f>
        <v/>
      </c>
      <c r="C30" s="311" t="s">
        <v>198</v>
      </c>
      <c r="D30" s="311"/>
      <c r="E30" s="214">
        <f>IF(OR(F9=1,F9=2,F9=4),0,+'1- OdR'!I72)</f>
        <v>0</v>
      </c>
      <c r="F30" s="215">
        <f t="shared" si="4"/>
        <v>0</v>
      </c>
      <c r="G30" s="216" t="str">
        <f>IF(E30=0,"",+'1- OdR'!J69)</f>
        <v/>
      </c>
      <c r="H30" s="338" t="str">
        <f>IF(E30=0,"",'1- OdR'!L69)</f>
        <v/>
      </c>
      <c r="I30" s="576"/>
      <c r="J30" s="339" t="str">
        <f>IF($F$3="","",IF(OR($F$9=1,$F$9=2,$F$9=4),"OK",IF(AND(OR($F$9=3,$F$9=5),F30&gt;=10%),"OK","Rivedere Importi Spesa Ammissibile dei Partner di Progetto")))</f>
        <v/>
      </c>
      <c r="K30" s="312"/>
      <c r="L30" s="576"/>
      <c r="M30" s="339" t="str">
        <f>+'WP1'!K92</f>
        <v/>
      </c>
      <c r="N30" s="312"/>
      <c r="O30" s="309" t="str">
        <f>IF(OR(E30=0,H30=0,N27=""),"",H30)</f>
        <v/>
      </c>
      <c r="P30" s="432"/>
    </row>
    <row r="31" spans="2:16" ht="54.9" customHeight="1" thickBot="1" x14ac:dyDescent="0.3">
      <c r="B31" s="560" t="s">
        <v>2</v>
      </c>
      <c r="C31" s="561"/>
      <c r="D31" s="562"/>
      <c r="E31" s="173">
        <f>SUM(E27:E30)</f>
        <v>0</v>
      </c>
      <c r="F31" s="210">
        <f>SUM(F27:F30)</f>
        <v>0</v>
      </c>
      <c r="G31" s="164"/>
      <c r="H31" s="340">
        <f>SUM(H27:H30)</f>
        <v>0</v>
      </c>
      <c r="I31" s="577"/>
      <c r="J31" s="341" t="str">
        <f>IF(F3="","",IF(E31=0,"",IF(AND(J27="OK",J28="OK",J28="OK",J29="OK",J30="OK"),"OK","Rivedere Soglie")))</f>
        <v/>
      </c>
      <c r="K31" s="217"/>
      <c r="L31" s="577"/>
      <c r="M31" s="341" t="str">
        <f>+'WP1'!K93</f>
        <v>OK</v>
      </c>
      <c r="N31" s="217"/>
      <c r="O31" s="309" t="str">
        <f>IF(AND(O27="",O28="",O29="",O30=""),"",(SUM(O27:O30)))</f>
        <v/>
      </c>
      <c r="P31" s="587"/>
    </row>
    <row r="32" spans="2:16" ht="115.5" customHeight="1" x14ac:dyDescent="0.2">
      <c r="B32" s="588" t="s">
        <v>333</v>
      </c>
      <c r="C32" s="588"/>
      <c r="D32" s="588"/>
      <c r="E32" s="588"/>
      <c r="F32" s="588"/>
      <c r="G32" s="588"/>
      <c r="H32" s="588"/>
      <c r="I32" s="588"/>
      <c r="J32" s="588"/>
      <c r="K32" s="588"/>
      <c r="L32" s="588"/>
      <c r="M32" s="588"/>
      <c r="N32" s="588"/>
      <c r="O32" s="588"/>
      <c r="P32" s="588"/>
    </row>
    <row r="35" spans="4:4" x14ac:dyDescent="0.2">
      <c r="D35" s="192"/>
    </row>
  </sheetData>
  <sheetProtection algorithmName="SHA-512" hashValue="EGBNZmF1hqawkRFZHOfS+ZxA1/bYZOK/op5Mu66tsRmw4sjrGV1gBiECFoduO92NM9GuOYCq4HppRqxFSHWnug==" saltValue="Fzkg8Fc3Lg9jaEXQcGet9A==" spinCount="100000" sheet="1" objects="1" scenarios="1"/>
  <mergeCells count="31">
    <mergeCell ref="P27:P31"/>
    <mergeCell ref="B32:P32"/>
    <mergeCell ref="B25:P25"/>
    <mergeCell ref="B1:P1"/>
    <mergeCell ref="N27:N29"/>
    <mergeCell ref="B2:M2"/>
    <mergeCell ref="C23:F23"/>
    <mergeCell ref="M12:M13"/>
    <mergeCell ref="G12:G13"/>
    <mergeCell ref="L12:L13"/>
    <mergeCell ref="F6:M6"/>
    <mergeCell ref="F7:M7"/>
    <mergeCell ref="F8:M8"/>
    <mergeCell ref="B11:M11"/>
    <mergeCell ref="C12:F12"/>
    <mergeCell ref="B12:B13"/>
    <mergeCell ref="F3:M3"/>
    <mergeCell ref="B3:E3"/>
    <mergeCell ref="B26:D26"/>
    <mergeCell ref="B31:D31"/>
    <mergeCell ref="B5:E5"/>
    <mergeCell ref="B6:E6"/>
    <mergeCell ref="B7:E7"/>
    <mergeCell ref="B8:E8"/>
    <mergeCell ref="H12:K12"/>
    <mergeCell ref="L27:L31"/>
    <mergeCell ref="I27:I31"/>
    <mergeCell ref="F9:M9"/>
    <mergeCell ref="B4:M4"/>
    <mergeCell ref="F5:M5"/>
    <mergeCell ref="K27:K29"/>
  </mergeCells>
  <conditionalFormatting sqref="H27:H31">
    <cfRule type="cellIs" dxfId="22" priority="43" operator="greaterThan">
      <formula>0</formula>
    </cfRule>
  </conditionalFormatting>
  <conditionalFormatting sqref="C23">
    <cfRule type="containsText" dxfId="21" priority="14" operator="containsText" text="Importo spesa ammissibile inferiore al minimo consentito">
      <formula>NOT(ISERROR(SEARCH("Importo spesa ammissibile inferiore al minimo consentito",C23)))</formula>
    </cfRule>
    <cfRule type="containsText" dxfId="20" priority="36" operator="containsText" text="OK">
      <formula>NOT(ISERROR(SEARCH("OK",C23)))</formula>
    </cfRule>
  </conditionalFormatting>
  <conditionalFormatting sqref="E31">
    <cfRule type="cellIs" dxfId="19" priority="29" operator="greaterThan">
      <formula>0</formula>
    </cfRule>
  </conditionalFormatting>
  <conditionalFormatting sqref="H27:H30">
    <cfRule type="containsText" dxfId="18" priority="28" operator="containsText" text="Check spesa OdR">
      <formula>NOT(ISERROR(SEARCH("Check spesa OdR",H27)))</formula>
    </cfRule>
  </conditionalFormatting>
  <conditionalFormatting sqref="I27:I31">
    <cfRule type="containsText" dxfId="17" priority="24" operator="containsText" text="ok">
      <formula>NOT(ISERROR(SEARCH("ok",I27)))</formula>
    </cfRule>
    <cfRule type="containsText" dxfId="16" priority="25" operator="containsText" text="Rivedere Importi Spesa Ammissibile dei Partner di Progetto">
      <formula>NOT(ISERROR(SEARCH("Rivedere Importi Spesa Ammissibile dei Partner di Progetto",I27)))</formula>
    </cfRule>
  </conditionalFormatting>
  <conditionalFormatting sqref="J27:K27 J30:K31 J28:J29">
    <cfRule type="containsText" dxfId="15" priority="23" operator="containsText" text="OK">
      <formula>NOT(ISERROR(SEARCH("OK",J27)))</formula>
    </cfRule>
  </conditionalFormatting>
  <conditionalFormatting sqref="F31">
    <cfRule type="cellIs" dxfId="14" priority="21" operator="greaterThan">
      <formula>0</formula>
    </cfRule>
  </conditionalFormatting>
  <conditionalFormatting sqref="L27:L31">
    <cfRule type="containsText" dxfId="13" priority="18" operator="containsText" text="Contributo superiore alla soglia concedibile">
      <formula>NOT(ISERROR(SEARCH("Contributo superiore alla soglia concedibile",L27)))</formula>
    </cfRule>
    <cfRule type="containsText" dxfId="12" priority="19" operator="containsText" text="ok">
      <formula>NOT(ISERROR(SEARCH("ok",L27)))</formula>
    </cfRule>
  </conditionalFormatting>
  <conditionalFormatting sqref="J30:K30">
    <cfRule type="containsText" dxfId="11" priority="17" operator="containsText" text="Rivedere Importi Spesa Ammissibile dei Partner di Progetto">
      <formula>NOT(ISERROR(SEARCH("Rivedere Importi Spesa Ammissibile dei Partner di Progetto",J30)))</formula>
    </cfRule>
  </conditionalFormatting>
  <conditionalFormatting sqref="K27:K29">
    <cfRule type="containsText" dxfId="10" priority="16" operator="containsText" text="Associazione Non Ammissibile">
      <formula>NOT(ISERROR(SEARCH("Associazione Non Ammissibile",K27)))</formula>
    </cfRule>
  </conditionalFormatting>
  <conditionalFormatting sqref="N30:N31">
    <cfRule type="containsText" dxfId="9" priority="12" operator="containsText" text="OK">
      <formula>NOT(ISERROR(SEARCH("OK",N30)))</formula>
    </cfRule>
  </conditionalFormatting>
  <conditionalFormatting sqref="N30">
    <cfRule type="containsText" dxfId="8" priority="11" operator="containsText" text="Rivedere Importi Spesa Ammissibile dei Partner di Progetto">
      <formula>NOT(ISERROR(SEARCH("Rivedere Importi Spesa Ammissibile dei Partner di Progetto",N30)))</formula>
    </cfRule>
  </conditionalFormatting>
  <conditionalFormatting sqref="O27:O31">
    <cfRule type="containsBlanks" dxfId="7" priority="6">
      <formula>LEN(TRIM(O27))=0</formula>
    </cfRule>
    <cfRule type="notContainsBlanks" dxfId="6" priority="45">
      <formula>LEN(TRIM(O27))&gt;0</formula>
    </cfRule>
  </conditionalFormatting>
  <conditionalFormatting sqref="P27">
    <cfRule type="notContainsBlanks" dxfId="5" priority="7">
      <formula>LEN(TRIM(P27))&gt;0</formula>
    </cfRule>
  </conditionalFormatting>
  <conditionalFormatting sqref="P27">
    <cfRule type="containsText" dxfId="4" priority="5" operator="containsText" text="check">
      <formula>NOT(ISERROR(SEARCH("check",P27)))</formula>
    </cfRule>
  </conditionalFormatting>
  <conditionalFormatting sqref="M27:M31">
    <cfRule type="containsText" dxfId="3" priority="1" operator="containsText" text="Check">
      <formula>NOT(ISERROR(SEARCH("Check",M27)))</formula>
    </cfRule>
    <cfRule type="containsText" dxfId="2" priority="2" operator="containsText" text="ok">
      <formula>NOT(ISERROR(SEARCH("ok",M27)))</formula>
    </cfRule>
    <cfRule type="containsText" dxfId="1" priority="4" operator="containsText" text="OK">
      <formula>NOT(ISERROR(SEARCH("OK",M27)))</formula>
    </cfRule>
  </conditionalFormatting>
  <conditionalFormatting sqref="M30">
    <cfRule type="containsText" dxfId="0" priority="3" operator="containsText" text="Rivedere Importi Spesa Ammissibile dei Partner di Progetto">
      <formula>NOT(ISERROR(SEARCH("Rivedere Importi Spesa Ammissibile dei Partner di Progetto",M30)))</formula>
    </cfRule>
  </conditionalFormatting>
  <printOptions horizontalCentered="1" verticalCentered="1"/>
  <pageMargins left="0.11811023622047245" right="0.11811023622047245" top="0.15748031496062992" bottom="0.19685039370078741" header="0.31496062992125984" footer="0.31496062992125984"/>
  <pageSetup paperSize="9" scale="52" orientation="landscape" r:id="rId1"/>
  <rowBreaks count="1" manualBreakCount="1">
    <brk id="10" max="16383" man="1"/>
  </rowBreaks>
  <ignoredErrors>
    <ignoredError sqref="G1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errorTitle="Opzione non valida" error="Selezionare una delle opzioni del menù a tendina._x000a_">
          <x14:formula1>
            <xm:f>Elenco!$C$21:$C$25</xm:f>
          </x14:formula1>
          <xm:sqref>F3</xm:sqref>
        </x14:dataValidation>
        <x14:dataValidation type="list" allowBlank="1" showInputMessage="1" showErrorMessage="1" errorTitle="Valore non valido" error="Selezionare una delle opzoni disponibili">
          <x14:formula1>
            <xm:f>Elenco!$U$6:$U$11</xm:f>
          </x14:formula1>
          <xm:sqref>N27:N29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25"/>
  <sheetViews>
    <sheetView zoomScale="90" zoomScaleNormal="90" workbookViewId="0">
      <selection activeCell="C6" sqref="C6:C14"/>
    </sheetView>
  </sheetViews>
  <sheetFormatPr defaultRowHeight="10.199999999999999" x14ac:dyDescent="0.2"/>
  <cols>
    <col min="3" max="3" width="33.28515625" customWidth="1"/>
    <col min="4" max="4" width="23.28515625" customWidth="1"/>
    <col min="5" max="5" width="27.28515625" customWidth="1"/>
    <col min="6" max="6" width="18.28515625" customWidth="1"/>
    <col min="8" max="8" width="40.28515625" customWidth="1"/>
    <col min="20" max="21" width="18.85546875" customWidth="1"/>
  </cols>
  <sheetData>
    <row r="3" spans="1:21" ht="10.8" thickBot="1" x14ac:dyDescent="0.25"/>
    <row r="4" spans="1:21" ht="49.2" thickTop="1" thickBot="1" x14ac:dyDescent="0.25">
      <c r="M4" s="134" t="s">
        <v>177</v>
      </c>
      <c r="N4" s="605" t="s">
        <v>179</v>
      </c>
      <c r="O4" s="606"/>
      <c r="P4" s="605" t="s">
        <v>180</v>
      </c>
      <c r="Q4" s="607"/>
    </row>
    <row r="5" spans="1:21" ht="48.6" thickBot="1" x14ac:dyDescent="0.25">
      <c r="A5" s="177" t="s">
        <v>213</v>
      </c>
      <c r="B5" s="178" t="s">
        <v>214</v>
      </c>
      <c r="C5" s="179" t="s">
        <v>215</v>
      </c>
      <c r="D5" s="180" t="s">
        <v>216</v>
      </c>
      <c r="E5" s="2" t="s">
        <v>198</v>
      </c>
      <c r="F5" s="9" t="s">
        <v>11</v>
      </c>
      <c r="H5" s="2" t="s">
        <v>159</v>
      </c>
      <c r="I5" s="2" t="s">
        <v>170</v>
      </c>
      <c r="M5" s="135" t="s">
        <v>178</v>
      </c>
      <c r="N5" s="136" t="s">
        <v>173</v>
      </c>
      <c r="O5" s="136" t="s">
        <v>174</v>
      </c>
      <c r="P5" s="136" t="s">
        <v>173</v>
      </c>
      <c r="Q5" s="136" t="s">
        <v>175</v>
      </c>
      <c r="T5" s="2" t="s">
        <v>260</v>
      </c>
      <c r="U5" s="48" t="s">
        <v>264</v>
      </c>
    </row>
    <row r="6" spans="1:21" ht="13.2" thickTop="1" thickBot="1" x14ac:dyDescent="0.25">
      <c r="A6" s="181" t="s">
        <v>217</v>
      </c>
      <c r="B6" s="182">
        <v>1</v>
      </c>
      <c r="C6" s="196" t="s">
        <v>218</v>
      </c>
      <c r="D6" s="183">
        <f>25%+20%</f>
        <v>0.45</v>
      </c>
      <c r="E6" t="s">
        <v>199</v>
      </c>
      <c r="F6" s="10">
        <v>50000</v>
      </c>
      <c r="H6" t="s">
        <v>160</v>
      </c>
      <c r="I6" s="3" t="s">
        <v>171</v>
      </c>
      <c r="M6" s="128">
        <v>0.4</v>
      </c>
      <c r="N6" s="129">
        <v>0.5</v>
      </c>
      <c r="O6" s="131">
        <v>0.5</v>
      </c>
      <c r="P6" s="130">
        <v>0.1</v>
      </c>
      <c r="Q6" s="133">
        <v>1</v>
      </c>
      <c r="T6" t="s">
        <v>163</v>
      </c>
      <c r="U6" s="237">
        <v>0</v>
      </c>
    </row>
    <row r="7" spans="1:21" ht="49.2" thickTop="1" thickBot="1" x14ac:dyDescent="0.25">
      <c r="A7" s="181" t="s">
        <v>219</v>
      </c>
      <c r="B7" s="182">
        <v>2</v>
      </c>
      <c r="C7" s="196" t="s">
        <v>234</v>
      </c>
      <c r="D7" s="183">
        <v>0.6</v>
      </c>
      <c r="F7" s="8"/>
      <c r="H7" t="s">
        <v>161</v>
      </c>
      <c r="I7" s="3" t="s">
        <v>172</v>
      </c>
      <c r="M7" s="137" t="s">
        <v>173</v>
      </c>
      <c r="N7" s="137" t="s">
        <v>176</v>
      </c>
      <c r="O7" s="137" t="s">
        <v>173</v>
      </c>
      <c r="P7" s="137" t="s">
        <v>175</v>
      </c>
      <c r="Q7" s="137"/>
      <c r="R7" s="136" t="s">
        <v>175</v>
      </c>
      <c r="U7" s="237">
        <v>0.01</v>
      </c>
    </row>
    <row r="8" spans="1:21" ht="13.2" thickTop="1" thickBot="1" x14ac:dyDescent="0.25">
      <c r="A8" s="181"/>
      <c r="B8" s="182">
        <v>3</v>
      </c>
      <c r="C8" s="196" t="s">
        <v>220</v>
      </c>
      <c r="D8" s="183">
        <f>25%+10%</f>
        <v>0.35</v>
      </c>
      <c r="F8" s="112"/>
      <c r="M8" s="122">
        <v>0.4</v>
      </c>
      <c r="N8" s="132">
        <v>0.4</v>
      </c>
      <c r="O8" s="123">
        <v>0.5</v>
      </c>
      <c r="P8" s="132">
        <v>0.9</v>
      </c>
      <c r="Q8" s="124">
        <v>0.1</v>
      </c>
      <c r="R8" s="133">
        <v>1</v>
      </c>
      <c r="U8" s="237">
        <v>0.02</v>
      </c>
    </row>
    <row r="9" spans="1:21" ht="31.2" thickTop="1" x14ac:dyDescent="0.2">
      <c r="A9" s="181"/>
      <c r="B9" s="182">
        <v>4</v>
      </c>
      <c r="C9" s="196" t="s">
        <v>235</v>
      </c>
      <c r="D9" s="183">
        <f>D8+15%</f>
        <v>0.5</v>
      </c>
      <c r="F9" s="112"/>
      <c r="U9" s="237">
        <v>0.03</v>
      </c>
    </row>
    <row r="10" spans="1:21" x14ac:dyDescent="0.2">
      <c r="A10" s="181"/>
      <c r="B10" s="182">
        <v>5</v>
      </c>
      <c r="C10" s="196" t="s">
        <v>221</v>
      </c>
      <c r="D10" s="183">
        <v>0.25</v>
      </c>
      <c r="U10" s="237">
        <v>0.04</v>
      </c>
    </row>
    <row r="11" spans="1:21" ht="30.6" x14ac:dyDescent="0.2">
      <c r="A11" s="181"/>
      <c r="B11" s="182">
        <v>6</v>
      </c>
      <c r="C11" s="196" t="s">
        <v>236</v>
      </c>
      <c r="D11" s="183">
        <f>D10+15%</f>
        <v>0.4</v>
      </c>
      <c r="U11" s="237">
        <v>0.05</v>
      </c>
    </row>
    <row r="12" spans="1:21" ht="20.399999999999999" x14ac:dyDescent="0.2">
      <c r="B12" s="182">
        <v>7</v>
      </c>
      <c r="C12" s="1" t="s">
        <v>237</v>
      </c>
      <c r="D12" s="197">
        <v>0.6</v>
      </c>
    </row>
    <row r="13" spans="1:21" ht="20.399999999999999" x14ac:dyDescent="0.2">
      <c r="B13" s="182">
        <v>8</v>
      </c>
      <c r="C13" s="1" t="s">
        <v>238</v>
      </c>
      <c r="D13" s="197">
        <v>0.5</v>
      </c>
    </row>
    <row r="14" spans="1:21" ht="20.399999999999999" x14ac:dyDescent="0.2">
      <c r="B14" s="182">
        <v>9</v>
      </c>
      <c r="C14" s="1" t="s">
        <v>239</v>
      </c>
      <c r="D14" s="197">
        <v>0.4</v>
      </c>
      <c r="Q14" s="125"/>
    </row>
    <row r="15" spans="1:21" x14ac:dyDescent="0.2">
      <c r="Q15" s="126"/>
      <c r="R15" s="127"/>
    </row>
    <row r="16" spans="1:21" x14ac:dyDescent="0.2">
      <c r="C16" s="48"/>
      <c r="D16" s="48"/>
      <c r="Q16" s="126"/>
      <c r="R16" s="127"/>
    </row>
    <row r="17" spans="2:17" x14ac:dyDescent="0.2">
      <c r="Q17" s="127"/>
    </row>
    <row r="20" spans="2:17" x14ac:dyDescent="0.2">
      <c r="C20" s="2" t="s">
        <v>243</v>
      </c>
    </row>
    <row r="21" spans="2:17" x14ac:dyDescent="0.2">
      <c r="B21">
        <v>1</v>
      </c>
      <c r="C21" t="s">
        <v>244</v>
      </c>
    </row>
    <row r="22" spans="2:17" x14ac:dyDescent="0.2">
      <c r="B22">
        <v>2</v>
      </c>
      <c r="C22" t="s">
        <v>255</v>
      </c>
    </row>
    <row r="23" spans="2:17" x14ac:dyDescent="0.2">
      <c r="B23">
        <v>3</v>
      </c>
      <c r="C23" t="s">
        <v>254</v>
      </c>
    </row>
    <row r="24" spans="2:17" x14ac:dyDescent="0.2">
      <c r="B24">
        <v>4</v>
      </c>
      <c r="C24" t="s">
        <v>245</v>
      </c>
    </row>
    <row r="25" spans="2:17" x14ac:dyDescent="0.2">
      <c r="B25">
        <v>5</v>
      </c>
      <c r="C25" t="s">
        <v>256</v>
      </c>
    </row>
  </sheetData>
  <mergeCells count="2">
    <mergeCell ref="N4:O4"/>
    <mergeCell ref="P4:Q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3:O56"/>
  <sheetViews>
    <sheetView topLeftCell="A4" workbookViewId="0">
      <selection activeCell="G56" sqref="G56"/>
    </sheetView>
  </sheetViews>
  <sheetFormatPr defaultRowHeight="10.199999999999999" x14ac:dyDescent="0.2"/>
  <sheetData>
    <row r="13" spans="5:15" x14ac:dyDescent="0.2">
      <c r="E13">
        <v>1</v>
      </c>
      <c r="F13" t="s">
        <v>244</v>
      </c>
      <c r="O13" t="s">
        <v>218</v>
      </c>
    </row>
    <row r="14" spans="5:15" x14ac:dyDescent="0.2">
      <c r="E14">
        <v>2</v>
      </c>
      <c r="F14" t="s">
        <v>255</v>
      </c>
      <c r="O14" t="s">
        <v>234</v>
      </c>
    </row>
    <row r="15" spans="5:15" x14ac:dyDescent="0.2">
      <c r="E15">
        <v>3</v>
      </c>
      <c r="F15" t="s">
        <v>254</v>
      </c>
      <c r="O15" t="s">
        <v>220</v>
      </c>
    </row>
    <row r="16" spans="5:15" x14ac:dyDescent="0.2">
      <c r="E16">
        <v>4</v>
      </c>
      <c r="F16" t="s">
        <v>245</v>
      </c>
      <c r="O16" t="s">
        <v>235</v>
      </c>
    </row>
    <row r="17" spans="5:15" x14ac:dyDescent="0.2">
      <c r="E17">
        <v>5</v>
      </c>
      <c r="F17" t="s">
        <v>256</v>
      </c>
      <c r="O17" t="s">
        <v>221</v>
      </c>
    </row>
    <row r="18" spans="5:15" x14ac:dyDescent="0.2">
      <c r="O18" t="s">
        <v>236</v>
      </c>
    </row>
    <row r="19" spans="5:15" x14ac:dyDescent="0.2">
      <c r="O19" t="s">
        <v>237</v>
      </c>
    </row>
    <row r="20" spans="5:15" x14ac:dyDescent="0.2">
      <c r="O20" t="s">
        <v>238</v>
      </c>
    </row>
    <row r="21" spans="5:15" x14ac:dyDescent="0.2">
      <c r="O21" t="s">
        <v>239</v>
      </c>
    </row>
    <row r="29" spans="5:15" x14ac:dyDescent="0.2">
      <c r="F29">
        <v>1</v>
      </c>
      <c r="G29" t="s">
        <v>218</v>
      </c>
    </row>
    <row r="30" spans="5:15" x14ac:dyDescent="0.2">
      <c r="G30" t="s">
        <v>234</v>
      </c>
    </row>
    <row r="31" spans="5:15" x14ac:dyDescent="0.2">
      <c r="G31" t="s">
        <v>220</v>
      </c>
    </row>
    <row r="32" spans="5:15" x14ac:dyDescent="0.2">
      <c r="G32" t="s">
        <v>235</v>
      </c>
    </row>
    <row r="33" spans="6:7" x14ac:dyDescent="0.2">
      <c r="G33" t="s">
        <v>221</v>
      </c>
    </row>
    <row r="34" spans="6:7" x14ac:dyDescent="0.2">
      <c r="G34" t="s">
        <v>236</v>
      </c>
    </row>
    <row r="35" spans="6:7" x14ac:dyDescent="0.2">
      <c r="G35" t="s">
        <v>237</v>
      </c>
    </row>
    <row r="36" spans="6:7" x14ac:dyDescent="0.2">
      <c r="G36" t="s">
        <v>238</v>
      </c>
    </row>
    <row r="37" spans="6:7" x14ac:dyDescent="0.2">
      <c r="G37" t="s">
        <v>239</v>
      </c>
    </row>
    <row r="38" spans="6:7" x14ac:dyDescent="0.2">
      <c r="F38">
        <v>2</v>
      </c>
      <c r="G38" t="s">
        <v>218</v>
      </c>
    </row>
    <row r="39" spans="6:7" x14ac:dyDescent="0.2">
      <c r="G39" t="s">
        <v>234</v>
      </c>
    </row>
    <row r="40" spans="6:7" x14ac:dyDescent="0.2">
      <c r="G40" t="s">
        <v>220</v>
      </c>
    </row>
    <row r="41" spans="6:7" x14ac:dyDescent="0.2">
      <c r="G41" t="s">
        <v>235</v>
      </c>
    </row>
    <row r="42" spans="6:7" x14ac:dyDescent="0.2">
      <c r="G42" t="s">
        <v>221</v>
      </c>
    </row>
    <row r="43" spans="6:7" x14ac:dyDescent="0.2">
      <c r="G43" t="s">
        <v>236</v>
      </c>
    </row>
    <row r="44" spans="6:7" x14ac:dyDescent="0.2">
      <c r="G44" t="s">
        <v>237</v>
      </c>
    </row>
    <row r="45" spans="6:7" x14ac:dyDescent="0.2">
      <c r="G45" t="s">
        <v>238</v>
      </c>
    </row>
    <row r="46" spans="6:7" x14ac:dyDescent="0.2">
      <c r="G46" t="s">
        <v>239</v>
      </c>
    </row>
    <row r="47" spans="6:7" x14ac:dyDescent="0.2">
      <c r="F47">
        <v>3</v>
      </c>
      <c r="G47" t="s">
        <v>218</v>
      </c>
    </row>
    <row r="48" spans="6:7" x14ac:dyDescent="0.2">
      <c r="G48" t="s">
        <v>234</v>
      </c>
    </row>
    <row r="49" spans="6:7" x14ac:dyDescent="0.2">
      <c r="G49" t="s">
        <v>220</v>
      </c>
    </row>
    <row r="50" spans="6:7" x14ac:dyDescent="0.2">
      <c r="G50" t="s">
        <v>235</v>
      </c>
    </row>
    <row r="51" spans="6:7" x14ac:dyDescent="0.2">
      <c r="G51" t="s">
        <v>221</v>
      </c>
    </row>
    <row r="52" spans="6:7" x14ac:dyDescent="0.2">
      <c r="G52" t="s">
        <v>236</v>
      </c>
    </row>
    <row r="53" spans="6:7" x14ac:dyDescent="0.2">
      <c r="G53" t="s">
        <v>237</v>
      </c>
    </row>
    <row r="54" spans="6:7" x14ac:dyDescent="0.2">
      <c r="G54" t="s">
        <v>238</v>
      </c>
    </row>
    <row r="55" spans="6:7" x14ac:dyDescent="0.2">
      <c r="G55" t="s">
        <v>239</v>
      </c>
    </row>
    <row r="56" spans="6:7" x14ac:dyDescent="0.2">
      <c r="F56">
        <v>4</v>
      </c>
      <c r="G56"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2:X64"/>
  <sheetViews>
    <sheetView showGridLines="0" view="pageBreakPreview" zoomScale="65" zoomScaleNormal="90" zoomScaleSheetLayoutView="65" workbookViewId="0">
      <pane xSplit="2" ySplit="6" topLeftCell="C7" activePane="bottomRight" state="frozenSplit"/>
      <selection pane="topRight" activeCell="C1" sqref="C1"/>
      <selection pane="bottomLeft" activeCell="A7" sqref="A7"/>
      <selection pane="bottomRight" activeCell="E58" sqref="E58:F58"/>
    </sheetView>
  </sheetViews>
  <sheetFormatPr defaultRowHeight="10.199999999999999" x14ac:dyDescent="0.2"/>
  <cols>
    <col min="2" max="2" width="46.28515625" customWidth="1"/>
    <col min="3" max="21" width="14.85546875" customWidth="1"/>
  </cols>
  <sheetData>
    <row r="2" spans="2:22" ht="15.6" x14ac:dyDescent="0.2">
      <c r="B2" s="218" t="s">
        <v>311</v>
      </c>
      <c r="C2" s="198"/>
      <c r="D2" s="198"/>
      <c r="E2" s="198"/>
      <c r="F2" s="198"/>
      <c r="G2" s="198"/>
      <c r="H2" s="198"/>
      <c r="I2" s="198"/>
      <c r="J2" s="198"/>
      <c r="K2" s="198"/>
      <c r="L2" s="198"/>
      <c r="M2" s="198"/>
      <c r="N2" s="198"/>
      <c r="O2" s="198"/>
      <c r="P2" s="198"/>
      <c r="Q2" s="198"/>
      <c r="R2" s="198"/>
      <c r="S2" s="198"/>
      <c r="T2" s="198"/>
      <c r="U2" s="198"/>
      <c r="V2" s="198"/>
    </row>
    <row r="3" spans="2:22" x14ac:dyDescent="0.2">
      <c r="B3" s="455" t="s">
        <v>212</v>
      </c>
      <c r="C3" s="455"/>
      <c r="D3" s="455"/>
      <c r="E3" s="455"/>
      <c r="F3" s="456" t="str">
        <f>IF(U6="","",IF(V56="OK","Articolazione temporale coerente con punto 3)","Predisporre/Rivedere articolazione temporale"))</f>
        <v>Articolazione temporale coerente con punto 3)</v>
      </c>
      <c r="G3" s="456"/>
      <c r="H3" s="456"/>
      <c r="I3" s="456"/>
      <c r="J3" s="198"/>
      <c r="K3" s="198"/>
      <c r="L3" s="198"/>
      <c r="M3" s="198"/>
      <c r="N3" s="198"/>
      <c r="O3" s="198"/>
      <c r="P3" s="198"/>
      <c r="Q3" s="198"/>
      <c r="R3" s="198"/>
      <c r="S3" s="198"/>
      <c r="T3" s="198"/>
      <c r="U3" s="198"/>
      <c r="V3" s="198"/>
    </row>
    <row r="4" spans="2:22" ht="10.8" thickBot="1" x14ac:dyDescent="0.25">
      <c r="B4" s="222"/>
      <c r="C4" s="198"/>
      <c r="D4" s="198"/>
      <c r="E4" s="198"/>
      <c r="F4" s="198"/>
      <c r="G4" s="198"/>
      <c r="H4" s="198"/>
      <c r="I4" s="198"/>
      <c r="J4" s="198"/>
      <c r="K4" s="198"/>
      <c r="L4" s="198"/>
      <c r="M4" s="198"/>
      <c r="N4" s="198"/>
      <c r="O4" s="198"/>
      <c r="P4" s="198"/>
      <c r="Q4" s="198"/>
      <c r="R4" s="198"/>
      <c r="S4" s="198"/>
      <c r="T4" s="198"/>
      <c r="U4" s="198"/>
      <c r="V4" s="198"/>
    </row>
    <row r="5" spans="2:22" ht="10.8" thickBot="1" x14ac:dyDescent="0.25">
      <c r="B5" s="139" t="s">
        <v>4</v>
      </c>
      <c r="C5" s="11" t="s">
        <v>14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3" t="s">
        <v>2</v>
      </c>
      <c r="V5" s="198"/>
    </row>
    <row r="6" spans="2:22" ht="12.6" thickBot="1" x14ac:dyDescent="0.25">
      <c r="B6" s="145" t="s">
        <v>5</v>
      </c>
      <c r="C6" s="60">
        <f t="shared" ref="C6:T6" si="0">C7+C30+C36+C42+C48+C50</f>
        <v>0</v>
      </c>
      <c r="D6" s="60">
        <f t="shared" si="0"/>
        <v>0</v>
      </c>
      <c r="E6" s="60">
        <f t="shared" si="0"/>
        <v>0</v>
      </c>
      <c r="F6" s="60">
        <f t="shared" si="0"/>
        <v>0</v>
      </c>
      <c r="G6" s="60">
        <f t="shared" si="0"/>
        <v>0</v>
      </c>
      <c r="H6" s="60">
        <f t="shared" si="0"/>
        <v>0</v>
      </c>
      <c r="I6" s="60">
        <f t="shared" si="0"/>
        <v>0</v>
      </c>
      <c r="J6" s="60">
        <f t="shared" si="0"/>
        <v>0</v>
      </c>
      <c r="K6" s="60">
        <f t="shared" si="0"/>
        <v>0</v>
      </c>
      <c r="L6" s="60">
        <f t="shared" si="0"/>
        <v>0</v>
      </c>
      <c r="M6" s="60">
        <f t="shared" si="0"/>
        <v>0</v>
      </c>
      <c r="N6" s="60">
        <f t="shared" si="0"/>
        <v>0</v>
      </c>
      <c r="O6" s="60">
        <f t="shared" si="0"/>
        <v>0</v>
      </c>
      <c r="P6" s="60">
        <f t="shared" si="0"/>
        <v>0</v>
      </c>
      <c r="Q6" s="60">
        <f t="shared" si="0"/>
        <v>0</v>
      </c>
      <c r="R6" s="60">
        <f t="shared" si="0"/>
        <v>0</v>
      </c>
      <c r="S6" s="60">
        <f t="shared" si="0"/>
        <v>0</v>
      </c>
      <c r="T6" s="60">
        <f t="shared" si="0"/>
        <v>0</v>
      </c>
      <c r="U6" s="60">
        <f>SUM(C6:T6)</f>
        <v>0</v>
      </c>
      <c r="V6" s="59" t="str">
        <f>IF(U6='1-Impresa_1'!H12,"OK","CHECK")</f>
        <v>OK</v>
      </c>
    </row>
    <row r="7" spans="2:22" ht="10.8" thickBot="1" x14ac:dyDescent="0.25">
      <c r="B7" s="143" t="str">
        <f>'1-Impresa_1'!B13</f>
        <v>Spese per il personale</v>
      </c>
      <c r="C7" s="63">
        <f>C8+C19</f>
        <v>0</v>
      </c>
      <c r="D7" s="63">
        <f t="shared" ref="D7:T7" si="1">D8+D19</f>
        <v>0</v>
      </c>
      <c r="E7" s="63">
        <f t="shared" si="1"/>
        <v>0</v>
      </c>
      <c r="F7" s="63">
        <f t="shared" si="1"/>
        <v>0</v>
      </c>
      <c r="G7" s="63">
        <f t="shared" si="1"/>
        <v>0</v>
      </c>
      <c r="H7" s="63">
        <f t="shared" si="1"/>
        <v>0</v>
      </c>
      <c r="I7" s="63">
        <f t="shared" si="1"/>
        <v>0</v>
      </c>
      <c r="J7" s="63">
        <f t="shared" si="1"/>
        <v>0</v>
      </c>
      <c r="K7" s="63">
        <f t="shared" si="1"/>
        <v>0</v>
      </c>
      <c r="L7" s="63">
        <f t="shared" si="1"/>
        <v>0</v>
      </c>
      <c r="M7" s="63">
        <f t="shared" si="1"/>
        <v>0</v>
      </c>
      <c r="N7" s="63">
        <f t="shared" si="1"/>
        <v>0</v>
      </c>
      <c r="O7" s="63">
        <f t="shared" si="1"/>
        <v>0</v>
      </c>
      <c r="P7" s="63">
        <f t="shared" si="1"/>
        <v>0</v>
      </c>
      <c r="Q7" s="63">
        <f t="shared" si="1"/>
        <v>0</v>
      </c>
      <c r="R7" s="63">
        <f t="shared" si="1"/>
        <v>0</v>
      </c>
      <c r="S7" s="63">
        <f t="shared" si="1"/>
        <v>0</v>
      </c>
      <c r="T7" s="63">
        <f t="shared" si="1"/>
        <v>0</v>
      </c>
      <c r="U7" s="63">
        <f t="shared" ref="U7:U55" si="2">SUM(C7:T7)</f>
        <v>0</v>
      </c>
      <c r="V7" s="59" t="str">
        <f>IF(U7='1-Impresa_1'!H13,"OK","CHECK")</f>
        <v>OK</v>
      </c>
    </row>
    <row r="8" spans="2:22" ht="30.6" x14ac:dyDescent="0.2">
      <c r="B8" s="155" t="str">
        <f>'1-Impresa_1'!B14</f>
        <v>i. Personale dipendente o non dipendente addetto al coordinamento e gestione amministrativa del progetto (project management)</v>
      </c>
      <c r="C8" s="68">
        <f t="shared" ref="C8" si="3">SUM(C9:C18)</f>
        <v>0</v>
      </c>
      <c r="D8" s="68">
        <f t="shared" ref="D8:T8" si="4">SUM(D9:D18)</f>
        <v>0</v>
      </c>
      <c r="E8" s="68">
        <f t="shared" si="4"/>
        <v>0</v>
      </c>
      <c r="F8" s="68">
        <f t="shared" si="4"/>
        <v>0</v>
      </c>
      <c r="G8" s="68">
        <f t="shared" si="4"/>
        <v>0</v>
      </c>
      <c r="H8" s="68">
        <f t="shared" si="4"/>
        <v>0</v>
      </c>
      <c r="I8" s="68">
        <f t="shared" si="4"/>
        <v>0</v>
      </c>
      <c r="J8" s="68">
        <f t="shared" si="4"/>
        <v>0</v>
      </c>
      <c r="K8" s="68">
        <f t="shared" si="4"/>
        <v>0</v>
      </c>
      <c r="L8" s="68">
        <f t="shared" si="4"/>
        <v>0</v>
      </c>
      <c r="M8" s="68">
        <f t="shared" si="4"/>
        <v>0</v>
      </c>
      <c r="N8" s="68">
        <f t="shared" si="4"/>
        <v>0</v>
      </c>
      <c r="O8" s="68">
        <f t="shared" si="4"/>
        <v>0</v>
      </c>
      <c r="P8" s="68">
        <f t="shared" si="4"/>
        <v>0</v>
      </c>
      <c r="Q8" s="68">
        <f t="shared" si="4"/>
        <v>0</v>
      </c>
      <c r="R8" s="68">
        <f t="shared" si="4"/>
        <v>0</v>
      </c>
      <c r="S8" s="68">
        <f t="shared" si="4"/>
        <v>0</v>
      </c>
      <c r="T8" s="68">
        <f t="shared" si="4"/>
        <v>0</v>
      </c>
      <c r="U8" s="68">
        <f t="shared" si="2"/>
        <v>0</v>
      </c>
      <c r="V8" s="59" t="str">
        <f>IF(U8='1-Impresa_1'!H14,"OK","CHECK")</f>
        <v>OK</v>
      </c>
    </row>
    <row r="9" spans="2:22" x14ac:dyDescent="0.2">
      <c r="B9" s="266">
        <f>'1-Impresa_1'!B15</f>
        <v>0</v>
      </c>
      <c r="C9" s="52"/>
      <c r="D9" s="52"/>
      <c r="E9" s="52"/>
      <c r="F9" s="52"/>
      <c r="G9" s="52"/>
      <c r="H9" s="52"/>
      <c r="I9" s="52"/>
      <c r="J9" s="52"/>
      <c r="K9" s="52"/>
      <c r="L9" s="52"/>
      <c r="M9" s="52"/>
      <c r="N9" s="52"/>
      <c r="O9" s="52"/>
      <c r="P9" s="52"/>
      <c r="Q9" s="52"/>
      <c r="R9" s="52"/>
      <c r="S9" s="52"/>
      <c r="T9" s="52"/>
      <c r="U9" s="79">
        <f t="shared" si="2"/>
        <v>0</v>
      </c>
      <c r="V9" s="59" t="str">
        <f>IF(U9='1-Impresa_1'!H15,"OK","CHECK")</f>
        <v>OK</v>
      </c>
    </row>
    <row r="10" spans="2:22" x14ac:dyDescent="0.2">
      <c r="B10" s="266">
        <f>'1-Impresa_1'!B16</f>
        <v>0</v>
      </c>
      <c r="C10" s="52"/>
      <c r="D10" s="52"/>
      <c r="E10" s="52"/>
      <c r="F10" s="52"/>
      <c r="G10" s="52"/>
      <c r="H10" s="52"/>
      <c r="I10" s="52"/>
      <c r="J10" s="52"/>
      <c r="K10" s="52"/>
      <c r="L10" s="52"/>
      <c r="M10" s="52"/>
      <c r="N10" s="52"/>
      <c r="O10" s="52"/>
      <c r="P10" s="52"/>
      <c r="Q10" s="52"/>
      <c r="R10" s="52"/>
      <c r="S10" s="52"/>
      <c r="T10" s="52"/>
      <c r="U10" s="79">
        <f t="shared" ref="U10:U14" si="5">SUM(C10:T10)</f>
        <v>0</v>
      </c>
      <c r="V10" s="59" t="str">
        <f>IF(U10='1-Impresa_1'!H16,"OK","CHECK")</f>
        <v>OK</v>
      </c>
    </row>
    <row r="11" spans="2:22" x14ac:dyDescent="0.2">
      <c r="B11" s="266">
        <f>'1-Impresa_1'!B17</f>
        <v>0</v>
      </c>
      <c r="C11" s="52"/>
      <c r="D11" s="52"/>
      <c r="E11" s="52"/>
      <c r="F11" s="52"/>
      <c r="G11" s="52"/>
      <c r="H11" s="52"/>
      <c r="I11" s="52"/>
      <c r="J11" s="52"/>
      <c r="K11" s="52"/>
      <c r="L11" s="52"/>
      <c r="M11" s="52"/>
      <c r="N11" s="52"/>
      <c r="O11" s="52"/>
      <c r="P11" s="52"/>
      <c r="Q11" s="52"/>
      <c r="R11" s="52"/>
      <c r="S11" s="52"/>
      <c r="T11" s="52"/>
      <c r="U11" s="79">
        <f t="shared" si="5"/>
        <v>0</v>
      </c>
      <c r="V11" s="59" t="str">
        <f>IF(U11='1-Impresa_1'!H17,"OK","CHECK")</f>
        <v>OK</v>
      </c>
    </row>
    <row r="12" spans="2:22" x14ac:dyDescent="0.2">
      <c r="B12" s="266">
        <f>'1-Impresa_1'!B18</f>
        <v>0</v>
      </c>
      <c r="C12" s="52"/>
      <c r="D12" s="52"/>
      <c r="E12" s="52"/>
      <c r="F12" s="52"/>
      <c r="G12" s="52"/>
      <c r="H12" s="52"/>
      <c r="I12" s="52"/>
      <c r="J12" s="52"/>
      <c r="K12" s="52"/>
      <c r="L12" s="52"/>
      <c r="M12" s="52"/>
      <c r="N12" s="52"/>
      <c r="O12" s="52"/>
      <c r="P12" s="52"/>
      <c r="Q12" s="52"/>
      <c r="R12" s="52"/>
      <c r="S12" s="52"/>
      <c r="T12" s="52"/>
      <c r="U12" s="79">
        <f t="shared" si="5"/>
        <v>0</v>
      </c>
      <c r="V12" s="59" t="str">
        <f>IF(U12='1-Impresa_1'!H18,"OK","CHECK")</f>
        <v>OK</v>
      </c>
    </row>
    <row r="13" spans="2:22" x14ac:dyDescent="0.2">
      <c r="B13" s="266">
        <f>'1-Impresa_1'!B19</f>
        <v>0</v>
      </c>
      <c r="C13" s="52"/>
      <c r="D13" s="52"/>
      <c r="E13" s="52"/>
      <c r="F13" s="52"/>
      <c r="G13" s="52"/>
      <c r="H13" s="52"/>
      <c r="I13" s="52"/>
      <c r="J13" s="52"/>
      <c r="K13" s="52"/>
      <c r="L13" s="52"/>
      <c r="M13" s="52"/>
      <c r="N13" s="52"/>
      <c r="O13" s="52"/>
      <c r="P13" s="52"/>
      <c r="Q13" s="52"/>
      <c r="R13" s="52"/>
      <c r="S13" s="52"/>
      <c r="T13" s="52"/>
      <c r="U13" s="79">
        <f t="shared" si="5"/>
        <v>0</v>
      </c>
      <c r="V13" s="59" t="str">
        <f>IF(U13='1-Impresa_1'!H19,"OK","CHECK")</f>
        <v>OK</v>
      </c>
    </row>
    <row r="14" spans="2:22" x14ac:dyDescent="0.2">
      <c r="B14" s="266">
        <f>'1-Impresa_1'!B20</f>
        <v>0</v>
      </c>
      <c r="C14" s="52"/>
      <c r="D14" s="52"/>
      <c r="E14" s="52"/>
      <c r="F14" s="52"/>
      <c r="G14" s="52"/>
      <c r="H14" s="52"/>
      <c r="I14" s="52"/>
      <c r="J14" s="52"/>
      <c r="K14" s="52"/>
      <c r="L14" s="52"/>
      <c r="M14" s="52"/>
      <c r="N14" s="52"/>
      <c r="O14" s="52"/>
      <c r="P14" s="52"/>
      <c r="Q14" s="52"/>
      <c r="R14" s="52"/>
      <c r="S14" s="52"/>
      <c r="T14" s="52"/>
      <c r="U14" s="79">
        <f t="shared" si="5"/>
        <v>0</v>
      </c>
      <c r="V14" s="59" t="str">
        <f>IF(U14='1-Impresa_1'!H20,"OK","CHECK")</f>
        <v>OK</v>
      </c>
    </row>
    <row r="15" spans="2:22" x14ac:dyDescent="0.2">
      <c r="B15" s="266">
        <f>'1-Impresa_1'!B21</f>
        <v>0</v>
      </c>
      <c r="C15" s="52"/>
      <c r="D15" s="52"/>
      <c r="E15" s="52"/>
      <c r="F15" s="52"/>
      <c r="G15" s="52"/>
      <c r="H15" s="52"/>
      <c r="I15" s="52"/>
      <c r="J15" s="52"/>
      <c r="K15" s="52"/>
      <c r="L15" s="52"/>
      <c r="M15" s="52"/>
      <c r="N15" s="52"/>
      <c r="O15" s="52"/>
      <c r="P15" s="52"/>
      <c r="Q15" s="52"/>
      <c r="R15" s="52"/>
      <c r="S15" s="52"/>
      <c r="T15" s="52"/>
      <c r="U15" s="79">
        <f t="shared" si="2"/>
        <v>0</v>
      </c>
      <c r="V15" s="59" t="str">
        <f>IF(U15='1-Impresa_1'!H21,"OK","CHECK")</f>
        <v>OK</v>
      </c>
    </row>
    <row r="16" spans="2:22" x14ac:dyDescent="0.2">
      <c r="B16" s="266">
        <f>'1-Impresa_1'!B22</f>
        <v>0</v>
      </c>
      <c r="C16" s="52"/>
      <c r="D16" s="52"/>
      <c r="E16" s="52"/>
      <c r="F16" s="52"/>
      <c r="G16" s="52"/>
      <c r="H16" s="52"/>
      <c r="I16" s="52"/>
      <c r="J16" s="52"/>
      <c r="K16" s="52"/>
      <c r="L16" s="52"/>
      <c r="M16" s="52"/>
      <c r="N16" s="52"/>
      <c r="O16" s="52"/>
      <c r="P16" s="52"/>
      <c r="Q16" s="52"/>
      <c r="R16" s="52"/>
      <c r="S16" s="52"/>
      <c r="T16" s="52"/>
      <c r="U16" s="79">
        <f t="shared" si="2"/>
        <v>0</v>
      </c>
      <c r="V16" s="59" t="str">
        <f>IF(U16='1-Impresa_1'!H22,"OK","CHECK")</f>
        <v>OK</v>
      </c>
    </row>
    <row r="17" spans="2:22" x14ac:dyDescent="0.2">
      <c r="B17" s="266">
        <f>'1-Impresa_1'!B23</f>
        <v>0</v>
      </c>
      <c r="C17" s="52"/>
      <c r="D17" s="52"/>
      <c r="E17" s="52"/>
      <c r="F17" s="52"/>
      <c r="G17" s="52"/>
      <c r="H17" s="52"/>
      <c r="I17" s="52"/>
      <c r="J17" s="52"/>
      <c r="K17" s="52"/>
      <c r="L17" s="52"/>
      <c r="M17" s="52"/>
      <c r="N17" s="52"/>
      <c r="O17" s="52"/>
      <c r="P17" s="52"/>
      <c r="Q17" s="52"/>
      <c r="R17" s="52"/>
      <c r="S17" s="52"/>
      <c r="T17" s="52"/>
      <c r="U17" s="79">
        <f t="shared" si="2"/>
        <v>0</v>
      </c>
      <c r="V17" s="59" t="str">
        <f>IF(U17='1-Impresa_1'!H23,"OK","CHECK")</f>
        <v>OK</v>
      </c>
    </row>
    <row r="18" spans="2:22" ht="10.8" thickBot="1" x14ac:dyDescent="0.25">
      <c r="B18" s="267">
        <f>'1-Impresa_1'!B24</f>
        <v>0</v>
      </c>
      <c r="C18" s="55"/>
      <c r="D18" s="55"/>
      <c r="E18" s="55"/>
      <c r="F18" s="55"/>
      <c r="G18" s="55"/>
      <c r="H18" s="55"/>
      <c r="I18" s="55"/>
      <c r="J18" s="55"/>
      <c r="K18" s="55"/>
      <c r="L18" s="55"/>
      <c r="M18" s="55"/>
      <c r="N18" s="55"/>
      <c r="O18" s="55"/>
      <c r="P18" s="55"/>
      <c r="Q18" s="55"/>
      <c r="R18" s="55"/>
      <c r="S18" s="55"/>
      <c r="T18" s="55"/>
      <c r="U18" s="85">
        <f t="shared" si="2"/>
        <v>0</v>
      </c>
      <c r="V18" s="59" t="str">
        <f>IF(U18='1-Impresa_1'!H24,"OK","CHECK")</f>
        <v>OK</v>
      </c>
    </row>
    <row r="19" spans="2:22" ht="30.6" x14ac:dyDescent="0.2">
      <c r="B19" s="268" t="str">
        <f>'1-Impresa_1'!B25</f>
        <v>ii. Personale dipendente o non dipendente con profilo tecnico (ricercatori, tecnici e altro personale ausiliario nella misura in cui sono impiegati nel progetto)</v>
      </c>
      <c r="C19" s="68">
        <f t="shared" ref="C19" si="6">SUM(C20:C29)</f>
        <v>0</v>
      </c>
      <c r="D19" s="68">
        <f t="shared" ref="D19:T19" si="7">SUM(D20:D29)</f>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Q19" s="68">
        <f t="shared" si="7"/>
        <v>0</v>
      </c>
      <c r="R19" s="68">
        <f t="shared" si="7"/>
        <v>0</v>
      </c>
      <c r="S19" s="68">
        <f t="shared" si="7"/>
        <v>0</v>
      </c>
      <c r="T19" s="68">
        <f t="shared" si="7"/>
        <v>0</v>
      </c>
      <c r="U19" s="68">
        <f t="shared" si="2"/>
        <v>0</v>
      </c>
      <c r="V19" s="59" t="str">
        <f>IF(U19='1-Impresa_1'!H25,"OK","CHECK")</f>
        <v>OK</v>
      </c>
    </row>
    <row r="20" spans="2:22" x14ac:dyDescent="0.2">
      <c r="B20" s="266">
        <f>'1-Impresa_1'!B26</f>
        <v>0</v>
      </c>
      <c r="C20" s="52"/>
      <c r="D20" s="52"/>
      <c r="E20" s="52"/>
      <c r="F20" s="52"/>
      <c r="G20" s="52"/>
      <c r="H20" s="52"/>
      <c r="I20" s="52"/>
      <c r="J20" s="52"/>
      <c r="K20" s="52"/>
      <c r="L20" s="52"/>
      <c r="M20" s="52"/>
      <c r="N20" s="52"/>
      <c r="O20" s="52"/>
      <c r="P20" s="52"/>
      <c r="Q20" s="52"/>
      <c r="R20" s="52"/>
      <c r="S20" s="52"/>
      <c r="T20" s="52"/>
      <c r="U20" s="79">
        <f t="shared" si="2"/>
        <v>0</v>
      </c>
      <c r="V20" s="59" t="str">
        <f>IF(U20='1-Impresa_1'!H26,"OK","CHECK")</f>
        <v>OK</v>
      </c>
    </row>
    <row r="21" spans="2:22" x14ac:dyDescent="0.2">
      <c r="B21" s="266">
        <f>'1-Impresa_1'!B27</f>
        <v>0</v>
      </c>
      <c r="C21" s="52"/>
      <c r="D21" s="52"/>
      <c r="E21" s="52"/>
      <c r="F21" s="52"/>
      <c r="G21" s="52"/>
      <c r="H21" s="52"/>
      <c r="I21" s="52"/>
      <c r="J21" s="52"/>
      <c r="K21" s="52"/>
      <c r="L21" s="52"/>
      <c r="M21" s="52"/>
      <c r="N21" s="52"/>
      <c r="O21" s="52"/>
      <c r="P21" s="52"/>
      <c r="Q21" s="52"/>
      <c r="R21" s="52"/>
      <c r="S21" s="52"/>
      <c r="T21" s="52"/>
      <c r="U21" s="79">
        <f t="shared" si="2"/>
        <v>0</v>
      </c>
      <c r="V21" s="59" t="str">
        <f>IF(U21='1-Impresa_1'!H27,"OK","CHECK")</f>
        <v>OK</v>
      </c>
    </row>
    <row r="22" spans="2:22" x14ac:dyDescent="0.2">
      <c r="B22" s="266">
        <f>'1-Impresa_1'!B28</f>
        <v>0</v>
      </c>
      <c r="C22" s="52"/>
      <c r="D22" s="52"/>
      <c r="E22" s="52"/>
      <c r="F22" s="52"/>
      <c r="G22" s="52"/>
      <c r="H22" s="52"/>
      <c r="I22" s="52"/>
      <c r="J22" s="52"/>
      <c r="K22" s="52"/>
      <c r="L22" s="52"/>
      <c r="M22" s="52"/>
      <c r="N22" s="52"/>
      <c r="O22" s="52"/>
      <c r="P22" s="52"/>
      <c r="Q22" s="52"/>
      <c r="R22" s="52"/>
      <c r="S22" s="52"/>
      <c r="T22" s="52"/>
      <c r="U22" s="79">
        <f t="shared" ref="U22:U27" si="8">SUM(C22:T22)</f>
        <v>0</v>
      </c>
      <c r="V22" s="59" t="str">
        <f>IF(U22='1-Impresa_1'!H28,"OK","CHECK")</f>
        <v>OK</v>
      </c>
    </row>
    <row r="23" spans="2:22" x14ac:dyDescent="0.2">
      <c r="B23" s="266">
        <f>'1-Impresa_1'!B29</f>
        <v>0</v>
      </c>
      <c r="C23" s="52"/>
      <c r="D23" s="52"/>
      <c r="E23" s="52"/>
      <c r="F23" s="52"/>
      <c r="G23" s="52"/>
      <c r="H23" s="52"/>
      <c r="I23" s="52"/>
      <c r="J23" s="52"/>
      <c r="K23" s="52"/>
      <c r="L23" s="52"/>
      <c r="M23" s="52"/>
      <c r="N23" s="52"/>
      <c r="O23" s="52"/>
      <c r="P23" s="52"/>
      <c r="Q23" s="52"/>
      <c r="R23" s="52"/>
      <c r="S23" s="52"/>
      <c r="T23" s="52"/>
      <c r="U23" s="79">
        <f t="shared" si="8"/>
        <v>0</v>
      </c>
      <c r="V23" s="59" t="str">
        <f>IF(U23='1-Impresa_1'!H29,"OK","CHECK")</f>
        <v>OK</v>
      </c>
    </row>
    <row r="24" spans="2:22" x14ac:dyDescent="0.2">
      <c r="B24" s="266">
        <f>'1-Impresa_1'!B30</f>
        <v>0</v>
      </c>
      <c r="C24" s="52"/>
      <c r="D24" s="52"/>
      <c r="E24" s="52"/>
      <c r="F24" s="52"/>
      <c r="G24" s="52"/>
      <c r="H24" s="52"/>
      <c r="I24" s="52"/>
      <c r="J24" s="52"/>
      <c r="K24" s="52"/>
      <c r="L24" s="52"/>
      <c r="M24" s="52"/>
      <c r="N24" s="52"/>
      <c r="O24" s="52"/>
      <c r="P24" s="52"/>
      <c r="Q24" s="52"/>
      <c r="R24" s="52"/>
      <c r="S24" s="52"/>
      <c r="T24" s="52"/>
      <c r="U24" s="79">
        <f t="shared" si="8"/>
        <v>0</v>
      </c>
      <c r="V24" s="59" t="str">
        <f>IF(U24='1-Impresa_1'!H30,"OK","CHECK")</f>
        <v>OK</v>
      </c>
    </row>
    <row r="25" spans="2:22" x14ac:dyDescent="0.2">
      <c r="B25" s="266">
        <f>'1-Impresa_1'!B31</f>
        <v>0</v>
      </c>
      <c r="C25" s="52"/>
      <c r="D25" s="52"/>
      <c r="E25" s="52"/>
      <c r="F25" s="52"/>
      <c r="G25" s="52"/>
      <c r="H25" s="52"/>
      <c r="I25" s="52"/>
      <c r="J25" s="52"/>
      <c r="K25" s="52"/>
      <c r="L25" s="52"/>
      <c r="M25" s="52"/>
      <c r="N25" s="52"/>
      <c r="O25" s="52"/>
      <c r="P25" s="52"/>
      <c r="Q25" s="52"/>
      <c r="R25" s="52"/>
      <c r="S25" s="52"/>
      <c r="T25" s="52"/>
      <c r="U25" s="79">
        <f t="shared" si="8"/>
        <v>0</v>
      </c>
      <c r="V25" s="59" t="str">
        <f>IF(U25='1-Impresa_1'!H31,"OK","CHECK")</f>
        <v>OK</v>
      </c>
    </row>
    <row r="26" spans="2:22" x14ac:dyDescent="0.2">
      <c r="B26" s="266">
        <f>'1-Impresa_1'!B32</f>
        <v>0</v>
      </c>
      <c r="C26" s="52"/>
      <c r="D26" s="52"/>
      <c r="E26" s="52"/>
      <c r="F26" s="52"/>
      <c r="G26" s="52"/>
      <c r="H26" s="52"/>
      <c r="I26" s="52"/>
      <c r="J26" s="52"/>
      <c r="K26" s="52"/>
      <c r="L26" s="52"/>
      <c r="M26" s="52"/>
      <c r="N26" s="52"/>
      <c r="O26" s="52"/>
      <c r="P26" s="52"/>
      <c r="Q26" s="52"/>
      <c r="R26" s="52"/>
      <c r="S26" s="52"/>
      <c r="T26" s="52"/>
      <c r="U26" s="79">
        <f t="shared" si="8"/>
        <v>0</v>
      </c>
      <c r="V26" s="59" t="str">
        <f>IF(U26='1-Impresa_1'!H32,"OK","CHECK")</f>
        <v>OK</v>
      </c>
    </row>
    <row r="27" spans="2:22" x14ac:dyDescent="0.2">
      <c r="B27" s="266">
        <f>'1-Impresa_1'!B33</f>
        <v>0</v>
      </c>
      <c r="C27" s="52"/>
      <c r="D27" s="52"/>
      <c r="E27" s="52"/>
      <c r="F27" s="52"/>
      <c r="G27" s="52"/>
      <c r="H27" s="52"/>
      <c r="I27" s="52"/>
      <c r="J27" s="52"/>
      <c r="K27" s="52"/>
      <c r="L27" s="52"/>
      <c r="M27" s="52"/>
      <c r="N27" s="52"/>
      <c r="O27" s="52"/>
      <c r="P27" s="52"/>
      <c r="Q27" s="52"/>
      <c r="R27" s="52"/>
      <c r="S27" s="52"/>
      <c r="T27" s="52"/>
      <c r="U27" s="79">
        <f t="shared" si="8"/>
        <v>0</v>
      </c>
      <c r="V27" s="59" t="str">
        <f>IF(U27='1-Impresa_1'!H33,"OK","CHECK")</f>
        <v>OK</v>
      </c>
    </row>
    <row r="28" spans="2:22" x14ac:dyDescent="0.2">
      <c r="B28" s="266">
        <f>'1-Impresa_1'!B34</f>
        <v>0</v>
      </c>
      <c r="C28" s="52"/>
      <c r="D28" s="52"/>
      <c r="E28" s="52"/>
      <c r="F28" s="52"/>
      <c r="G28" s="52"/>
      <c r="H28" s="52"/>
      <c r="I28" s="52"/>
      <c r="J28" s="52"/>
      <c r="K28" s="52"/>
      <c r="L28" s="52"/>
      <c r="M28" s="52"/>
      <c r="N28" s="52"/>
      <c r="O28" s="52"/>
      <c r="P28" s="52"/>
      <c r="Q28" s="52"/>
      <c r="R28" s="52"/>
      <c r="S28" s="52"/>
      <c r="T28" s="52"/>
      <c r="U28" s="79">
        <f t="shared" si="2"/>
        <v>0</v>
      </c>
      <c r="V28" s="59" t="str">
        <f>IF(U28='1-Impresa_1'!H34,"OK","CHECK")</f>
        <v>OK</v>
      </c>
    </row>
    <row r="29" spans="2:22" ht="10.8" thickBot="1" x14ac:dyDescent="0.25">
      <c r="B29" s="267">
        <f>'1-Impresa_1'!B35</f>
        <v>0</v>
      </c>
      <c r="C29" s="55"/>
      <c r="D29" s="55"/>
      <c r="E29" s="55"/>
      <c r="F29" s="55"/>
      <c r="G29" s="55"/>
      <c r="H29" s="55"/>
      <c r="I29" s="55"/>
      <c r="J29" s="55"/>
      <c r="K29" s="55"/>
      <c r="L29" s="55"/>
      <c r="M29" s="55"/>
      <c r="N29" s="55"/>
      <c r="O29" s="55"/>
      <c r="P29" s="55"/>
      <c r="Q29" s="55"/>
      <c r="R29" s="55"/>
      <c r="S29" s="55"/>
      <c r="T29" s="55"/>
      <c r="U29" s="85">
        <f t="shared" si="2"/>
        <v>0</v>
      </c>
      <c r="V29" s="59" t="str">
        <f>IF(U29='1-Impresa_1'!H35,"OK","CHECK")</f>
        <v>OK</v>
      </c>
    </row>
    <row r="30" spans="2:22" ht="10.8" thickBot="1" x14ac:dyDescent="0.25">
      <c r="B30" s="269" t="str">
        <f>'1-Impresa_1'!B36</f>
        <v>Strumenti ed Attrezzature</v>
      </c>
      <c r="C30" s="63">
        <f t="shared" ref="C30" si="9">SUM(C31:C35)</f>
        <v>0</v>
      </c>
      <c r="D30" s="63">
        <f t="shared" ref="D30:T30" si="10">SUM(D31:D35)</f>
        <v>0</v>
      </c>
      <c r="E30" s="63">
        <f t="shared" si="10"/>
        <v>0</v>
      </c>
      <c r="F30" s="63">
        <f t="shared" si="10"/>
        <v>0</v>
      </c>
      <c r="G30" s="63">
        <f t="shared" si="10"/>
        <v>0</v>
      </c>
      <c r="H30" s="63">
        <f t="shared" si="10"/>
        <v>0</v>
      </c>
      <c r="I30" s="63">
        <f t="shared" si="10"/>
        <v>0</v>
      </c>
      <c r="J30" s="63">
        <f t="shared" si="10"/>
        <v>0</v>
      </c>
      <c r="K30" s="63">
        <f t="shared" si="10"/>
        <v>0</v>
      </c>
      <c r="L30" s="63">
        <f t="shared" si="10"/>
        <v>0</v>
      </c>
      <c r="M30" s="63">
        <f t="shared" si="10"/>
        <v>0</v>
      </c>
      <c r="N30" s="63">
        <f t="shared" si="10"/>
        <v>0</v>
      </c>
      <c r="O30" s="63">
        <f t="shared" si="10"/>
        <v>0</v>
      </c>
      <c r="P30" s="63">
        <f t="shared" si="10"/>
        <v>0</v>
      </c>
      <c r="Q30" s="63">
        <f t="shared" si="10"/>
        <v>0</v>
      </c>
      <c r="R30" s="63">
        <f t="shared" si="10"/>
        <v>0</v>
      </c>
      <c r="S30" s="63">
        <f t="shared" si="10"/>
        <v>0</v>
      </c>
      <c r="T30" s="63">
        <f t="shared" si="10"/>
        <v>0</v>
      </c>
      <c r="U30" s="63">
        <f t="shared" si="2"/>
        <v>0</v>
      </c>
      <c r="V30" s="59" t="str">
        <f>IF(U30='1-Impresa_1'!H36,"OK","CHECK")</f>
        <v>OK</v>
      </c>
    </row>
    <row r="31" spans="2:22" x14ac:dyDescent="0.2">
      <c r="B31" s="266">
        <f>'1-Impresa_1'!B37</f>
        <v>0</v>
      </c>
      <c r="C31" s="52"/>
      <c r="D31" s="52"/>
      <c r="E31" s="52"/>
      <c r="F31" s="52"/>
      <c r="G31" s="52"/>
      <c r="H31" s="52"/>
      <c r="I31" s="52"/>
      <c r="J31" s="52"/>
      <c r="K31" s="52"/>
      <c r="L31" s="52"/>
      <c r="M31" s="52"/>
      <c r="N31" s="52"/>
      <c r="O31" s="52"/>
      <c r="P31" s="52"/>
      <c r="Q31" s="52"/>
      <c r="R31" s="52"/>
      <c r="S31" s="52"/>
      <c r="T31" s="52"/>
      <c r="U31" s="79">
        <f t="shared" si="2"/>
        <v>0</v>
      </c>
      <c r="V31" s="59" t="str">
        <f>IF(U31='1-Impresa_1'!H37,"OK","CHECK")</f>
        <v>OK</v>
      </c>
    </row>
    <row r="32" spans="2:22" x14ac:dyDescent="0.2">
      <c r="B32" s="266">
        <f>'1-Impresa_1'!B38</f>
        <v>0</v>
      </c>
      <c r="C32" s="52"/>
      <c r="D32" s="52"/>
      <c r="E32" s="52"/>
      <c r="F32" s="52"/>
      <c r="G32" s="52"/>
      <c r="H32" s="52"/>
      <c r="I32" s="52"/>
      <c r="J32" s="52"/>
      <c r="K32" s="52"/>
      <c r="L32" s="52"/>
      <c r="M32" s="52"/>
      <c r="N32" s="52"/>
      <c r="O32" s="52"/>
      <c r="P32" s="52"/>
      <c r="Q32" s="52"/>
      <c r="R32" s="52"/>
      <c r="S32" s="52"/>
      <c r="T32" s="52"/>
      <c r="U32" s="79">
        <f t="shared" si="2"/>
        <v>0</v>
      </c>
      <c r="V32" s="59" t="str">
        <f>IF(U32='1-Impresa_1'!H38,"OK","CHECK")</f>
        <v>OK</v>
      </c>
    </row>
    <row r="33" spans="2:22" x14ac:dyDescent="0.2">
      <c r="B33" s="266">
        <f>'1-Impresa_1'!B39</f>
        <v>0</v>
      </c>
      <c r="C33" s="52"/>
      <c r="D33" s="52"/>
      <c r="E33" s="52"/>
      <c r="F33" s="52"/>
      <c r="G33" s="52"/>
      <c r="H33" s="52"/>
      <c r="I33" s="52"/>
      <c r="J33" s="52"/>
      <c r="K33" s="52"/>
      <c r="L33" s="52"/>
      <c r="M33" s="52"/>
      <c r="N33" s="52"/>
      <c r="O33" s="52"/>
      <c r="P33" s="52"/>
      <c r="Q33" s="52"/>
      <c r="R33" s="52"/>
      <c r="S33" s="52"/>
      <c r="T33" s="52"/>
      <c r="U33" s="79">
        <f t="shared" si="2"/>
        <v>0</v>
      </c>
      <c r="V33" s="59" t="str">
        <f>IF(U33='1-Impresa_1'!H39,"OK","CHECK")</f>
        <v>OK</v>
      </c>
    </row>
    <row r="34" spans="2:22" x14ac:dyDescent="0.2">
      <c r="B34" s="266">
        <f>'1-Impresa_1'!B40</f>
        <v>0</v>
      </c>
      <c r="C34" s="52"/>
      <c r="D34" s="52"/>
      <c r="E34" s="52"/>
      <c r="F34" s="52"/>
      <c r="G34" s="52"/>
      <c r="H34" s="52"/>
      <c r="I34" s="52"/>
      <c r="J34" s="52"/>
      <c r="K34" s="52"/>
      <c r="L34" s="52"/>
      <c r="M34" s="52"/>
      <c r="N34" s="52"/>
      <c r="O34" s="52"/>
      <c r="P34" s="52"/>
      <c r="Q34" s="52"/>
      <c r="R34" s="52"/>
      <c r="S34" s="52"/>
      <c r="T34" s="52"/>
      <c r="U34" s="79">
        <f t="shared" si="2"/>
        <v>0</v>
      </c>
      <c r="V34" s="59" t="str">
        <f>IF(U34='1-Impresa_1'!H40,"OK","CHECK")</f>
        <v>OK</v>
      </c>
    </row>
    <row r="35" spans="2:22" ht="10.8" thickBot="1" x14ac:dyDescent="0.25">
      <c r="B35" s="267">
        <f>'1-Impresa_1'!B41</f>
        <v>0</v>
      </c>
      <c r="C35" s="55"/>
      <c r="D35" s="55"/>
      <c r="E35" s="55"/>
      <c r="F35" s="55"/>
      <c r="G35" s="55"/>
      <c r="H35" s="55"/>
      <c r="I35" s="55"/>
      <c r="J35" s="55"/>
      <c r="K35" s="55"/>
      <c r="L35" s="55"/>
      <c r="M35" s="55"/>
      <c r="N35" s="55"/>
      <c r="O35" s="55"/>
      <c r="P35" s="55"/>
      <c r="Q35" s="55"/>
      <c r="R35" s="55"/>
      <c r="S35" s="55"/>
      <c r="T35" s="55"/>
      <c r="U35" s="85">
        <f t="shared" si="2"/>
        <v>0</v>
      </c>
      <c r="V35" s="59" t="str">
        <f>IF(U35='1-Impresa_1'!H41,"OK","CHECK")</f>
        <v>OK</v>
      </c>
    </row>
    <row r="36" spans="2:22" ht="10.8" thickBot="1" x14ac:dyDescent="0.25">
      <c r="B36" s="269" t="str">
        <f>'1-Impresa_1'!B42</f>
        <v>Ricerca Contrattuale</v>
      </c>
      <c r="C36" s="63">
        <f t="shared" ref="C36" si="11">SUM(C37:C41)</f>
        <v>0</v>
      </c>
      <c r="D36" s="63">
        <f t="shared" ref="D36:T36" si="12">SUM(D37:D41)</f>
        <v>0</v>
      </c>
      <c r="E36" s="63">
        <f t="shared" si="12"/>
        <v>0</v>
      </c>
      <c r="F36" s="63">
        <f t="shared" si="12"/>
        <v>0</v>
      </c>
      <c r="G36" s="63">
        <f t="shared" si="12"/>
        <v>0</v>
      </c>
      <c r="H36" s="63">
        <f t="shared" si="12"/>
        <v>0</v>
      </c>
      <c r="I36" s="63">
        <f t="shared" si="12"/>
        <v>0</v>
      </c>
      <c r="J36" s="63">
        <f t="shared" si="12"/>
        <v>0</v>
      </c>
      <c r="K36" s="63">
        <f t="shared" si="12"/>
        <v>0</v>
      </c>
      <c r="L36" s="63">
        <f t="shared" si="12"/>
        <v>0</v>
      </c>
      <c r="M36" s="63">
        <f t="shared" si="12"/>
        <v>0</v>
      </c>
      <c r="N36" s="63">
        <f t="shared" si="12"/>
        <v>0</v>
      </c>
      <c r="O36" s="63">
        <f t="shared" si="12"/>
        <v>0</v>
      </c>
      <c r="P36" s="63">
        <f t="shared" si="12"/>
        <v>0</v>
      </c>
      <c r="Q36" s="63">
        <f t="shared" si="12"/>
        <v>0</v>
      </c>
      <c r="R36" s="63">
        <f t="shared" si="12"/>
        <v>0</v>
      </c>
      <c r="S36" s="63">
        <f t="shared" si="12"/>
        <v>0</v>
      </c>
      <c r="T36" s="63">
        <f t="shared" si="12"/>
        <v>0</v>
      </c>
      <c r="U36" s="63">
        <f t="shared" si="2"/>
        <v>0</v>
      </c>
      <c r="V36" s="59" t="str">
        <f>IF(U36='1-Impresa_1'!H42,"OK","CHECK")</f>
        <v>OK</v>
      </c>
    </row>
    <row r="37" spans="2:22" x14ac:dyDescent="0.2">
      <c r="B37" s="266">
        <f>'1-Impresa_1'!B43</f>
        <v>0</v>
      </c>
      <c r="C37" s="52"/>
      <c r="D37" s="52"/>
      <c r="E37" s="52"/>
      <c r="F37" s="52"/>
      <c r="G37" s="52"/>
      <c r="H37" s="52"/>
      <c r="I37" s="52"/>
      <c r="J37" s="52"/>
      <c r="K37" s="52"/>
      <c r="L37" s="52"/>
      <c r="M37" s="52"/>
      <c r="N37" s="52"/>
      <c r="O37" s="52"/>
      <c r="P37" s="52"/>
      <c r="Q37" s="52"/>
      <c r="R37" s="52"/>
      <c r="S37" s="52"/>
      <c r="T37" s="52"/>
      <c r="U37" s="79">
        <f t="shared" si="2"/>
        <v>0</v>
      </c>
      <c r="V37" s="59" t="str">
        <f>IF(U37='1-Impresa_1'!H43,"OK","CHECK")</f>
        <v>OK</v>
      </c>
    </row>
    <row r="38" spans="2:22" x14ac:dyDescent="0.2">
      <c r="B38" s="266">
        <f>'1-Impresa_1'!B44</f>
        <v>0</v>
      </c>
      <c r="C38" s="52"/>
      <c r="D38" s="52"/>
      <c r="E38" s="52"/>
      <c r="F38" s="52"/>
      <c r="G38" s="52"/>
      <c r="H38" s="52"/>
      <c r="I38" s="52"/>
      <c r="J38" s="52"/>
      <c r="K38" s="52"/>
      <c r="L38" s="52"/>
      <c r="M38" s="52"/>
      <c r="N38" s="52"/>
      <c r="O38" s="52"/>
      <c r="P38" s="52"/>
      <c r="Q38" s="52"/>
      <c r="R38" s="52"/>
      <c r="S38" s="52"/>
      <c r="T38" s="52"/>
      <c r="U38" s="79">
        <f t="shared" si="2"/>
        <v>0</v>
      </c>
      <c r="V38" s="59" t="str">
        <f>IF(U38='1-Impresa_1'!H44,"OK","CHECK")</f>
        <v>OK</v>
      </c>
    </row>
    <row r="39" spans="2:22" x14ac:dyDescent="0.2">
      <c r="B39" s="266">
        <f>'1-Impresa_1'!B45</f>
        <v>0</v>
      </c>
      <c r="C39" s="52"/>
      <c r="D39" s="52"/>
      <c r="E39" s="52"/>
      <c r="F39" s="52"/>
      <c r="G39" s="52"/>
      <c r="H39" s="52"/>
      <c r="I39" s="52"/>
      <c r="J39" s="52"/>
      <c r="K39" s="52"/>
      <c r="L39" s="52"/>
      <c r="M39" s="52"/>
      <c r="N39" s="52"/>
      <c r="O39" s="52"/>
      <c r="P39" s="52"/>
      <c r="Q39" s="52"/>
      <c r="R39" s="52"/>
      <c r="S39" s="52"/>
      <c r="T39" s="52"/>
      <c r="U39" s="79">
        <f t="shared" si="2"/>
        <v>0</v>
      </c>
      <c r="V39" s="59" t="str">
        <f>IF(U39='1-Impresa_1'!H45,"OK","CHECK")</f>
        <v>OK</v>
      </c>
    </row>
    <row r="40" spans="2:22" x14ac:dyDescent="0.2">
      <c r="B40" s="266">
        <f>'1-Impresa_1'!B46</f>
        <v>0</v>
      </c>
      <c r="C40" s="52"/>
      <c r="D40" s="52"/>
      <c r="E40" s="52"/>
      <c r="F40" s="52"/>
      <c r="G40" s="52"/>
      <c r="H40" s="52"/>
      <c r="I40" s="52"/>
      <c r="J40" s="52"/>
      <c r="K40" s="272"/>
      <c r="L40" s="272"/>
      <c r="M40" s="52"/>
      <c r="N40" s="52"/>
      <c r="O40" s="52"/>
      <c r="P40" s="52"/>
      <c r="Q40" s="52"/>
      <c r="R40" s="52"/>
      <c r="S40" s="52"/>
      <c r="T40" s="52"/>
      <c r="U40" s="79">
        <f t="shared" si="2"/>
        <v>0</v>
      </c>
      <c r="V40" s="59" t="str">
        <f>IF(U40='1-Impresa_1'!H46,"OK","CHECK")</f>
        <v>OK</v>
      </c>
    </row>
    <row r="41" spans="2:22" ht="10.8" thickBot="1" x14ac:dyDescent="0.25">
      <c r="B41" s="267">
        <f>'1-Impresa_1'!B47</f>
        <v>0</v>
      </c>
      <c r="C41" s="55"/>
      <c r="D41" s="55"/>
      <c r="E41" s="55"/>
      <c r="F41" s="55"/>
      <c r="G41" s="55"/>
      <c r="H41" s="55"/>
      <c r="I41" s="55"/>
      <c r="J41" s="55"/>
      <c r="K41" s="55"/>
      <c r="L41" s="55"/>
      <c r="M41" s="55"/>
      <c r="N41" s="55"/>
      <c r="O41" s="55"/>
      <c r="P41" s="55"/>
      <c r="Q41" s="55"/>
      <c r="R41" s="55"/>
      <c r="S41" s="55"/>
      <c r="T41" s="55"/>
      <c r="U41" s="85">
        <f t="shared" si="2"/>
        <v>0</v>
      </c>
      <c r="V41" s="59" t="str">
        <f>IF(U41='1-Impresa_1'!H47,"OK","CHECK")</f>
        <v>OK</v>
      </c>
    </row>
    <row r="42" spans="2:22" ht="26.25" customHeight="1" thickBot="1" x14ac:dyDescent="0.25">
      <c r="B42" s="269" t="str">
        <f>'1-Impresa_1'!B48</f>
        <v>Costi per la tutela della proprietà intellettuale</v>
      </c>
      <c r="C42" s="63">
        <f>SUM(C43:C47)</f>
        <v>0</v>
      </c>
      <c r="D42" s="63">
        <f t="shared" ref="D42:T42" si="13">SUM(D43:D47)</f>
        <v>0</v>
      </c>
      <c r="E42" s="63">
        <f t="shared" si="13"/>
        <v>0</v>
      </c>
      <c r="F42" s="63">
        <f t="shared" si="13"/>
        <v>0</v>
      </c>
      <c r="G42" s="63">
        <f t="shared" si="13"/>
        <v>0</v>
      </c>
      <c r="H42" s="63">
        <f t="shared" si="13"/>
        <v>0</v>
      </c>
      <c r="I42" s="63">
        <f t="shared" si="13"/>
        <v>0</v>
      </c>
      <c r="J42" s="63">
        <f t="shared" si="13"/>
        <v>0</v>
      </c>
      <c r="K42" s="63">
        <f t="shared" si="13"/>
        <v>0</v>
      </c>
      <c r="L42" s="63">
        <f t="shared" si="13"/>
        <v>0</v>
      </c>
      <c r="M42" s="63">
        <f t="shared" si="13"/>
        <v>0</v>
      </c>
      <c r="N42" s="63">
        <f t="shared" si="13"/>
        <v>0</v>
      </c>
      <c r="O42" s="63">
        <f t="shared" si="13"/>
        <v>0</v>
      </c>
      <c r="P42" s="63">
        <f t="shared" si="13"/>
        <v>0</v>
      </c>
      <c r="Q42" s="63">
        <f t="shared" si="13"/>
        <v>0</v>
      </c>
      <c r="R42" s="63">
        <f t="shared" si="13"/>
        <v>0</v>
      </c>
      <c r="S42" s="63">
        <f t="shared" si="13"/>
        <v>0</v>
      </c>
      <c r="T42" s="63">
        <f t="shared" si="13"/>
        <v>0</v>
      </c>
      <c r="U42" s="63">
        <f t="shared" si="2"/>
        <v>0</v>
      </c>
      <c r="V42" s="59" t="str">
        <f>IF(U42='1-Impresa_1'!H48,"OK","CHECK")</f>
        <v>OK</v>
      </c>
    </row>
    <row r="43" spans="2:22" x14ac:dyDescent="0.2">
      <c r="B43" s="268">
        <f>'1-Impresa_1'!B49</f>
        <v>0</v>
      </c>
      <c r="C43" s="57"/>
      <c r="D43" s="57"/>
      <c r="E43" s="57"/>
      <c r="F43" s="57"/>
      <c r="G43" s="57"/>
      <c r="H43" s="57"/>
      <c r="I43" s="57"/>
      <c r="J43" s="57"/>
      <c r="K43" s="57"/>
      <c r="L43" s="57"/>
      <c r="M43" s="57"/>
      <c r="N43" s="57"/>
      <c r="O43" s="57"/>
      <c r="P43" s="57"/>
      <c r="Q43" s="57"/>
      <c r="R43" s="57"/>
      <c r="S43" s="57"/>
      <c r="T43" s="57"/>
      <c r="U43" s="68">
        <f t="shared" si="2"/>
        <v>0</v>
      </c>
      <c r="V43" s="59" t="str">
        <f>IF(U43='1-Impresa_1'!H49,"OK","CHECK")</f>
        <v>OK</v>
      </c>
    </row>
    <row r="44" spans="2:22" x14ac:dyDescent="0.2">
      <c r="B44" s="266">
        <f>'1-Impresa_1'!B50</f>
        <v>0</v>
      </c>
      <c r="C44" s="52"/>
      <c r="D44" s="52"/>
      <c r="E44" s="52"/>
      <c r="F44" s="52"/>
      <c r="G44" s="52"/>
      <c r="H44" s="52"/>
      <c r="I44" s="52"/>
      <c r="J44" s="52"/>
      <c r="K44" s="52"/>
      <c r="L44" s="52"/>
      <c r="M44" s="52"/>
      <c r="N44" s="52"/>
      <c r="O44" s="52"/>
      <c r="P44" s="52"/>
      <c r="Q44" s="52"/>
      <c r="R44" s="52"/>
      <c r="S44" s="52"/>
      <c r="T44" s="52"/>
      <c r="U44" s="79">
        <f t="shared" si="2"/>
        <v>0</v>
      </c>
      <c r="V44" s="59" t="str">
        <f>IF(U44='1-Impresa_1'!H50,"OK","CHECK")</f>
        <v>OK</v>
      </c>
    </row>
    <row r="45" spans="2:22" x14ac:dyDescent="0.2">
      <c r="B45" s="266">
        <f>'1-Impresa_1'!B51</f>
        <v>0</v>
      </c>
      <c r="C45" s="52"/>
      <c r="D45" s="52"/>
      <c r="E45" s="52"/>
      <c r="F45" s="52"/>
      <c r="G45" s="52"/>
      <c r="H45" s="52"/>
      <c r="I45" s="52"/>
      <c r="J45" s="52"/>
      <c r="K45" s="52"/>
      <c r="L45" s="52"/>
      <c r="M45" s="52"/>
      <c r="N45" s="52"/>
      <c r="O45" s="52"/>
      <c r="P45" s="52"/>
      <c r="Q45" s="52"/>
      <c r="R45" s="52"/>
      <c r="S45" s="52"/>
      <c r="T45" s="52"/>
      <c r="U45" s="79">
        <f t="shared" si="2"/>
        <v>0</v>
      </c>
      <c r="V45" s="59" t="str">
        <f>IF(U45='1-Impresa_1'!H51,"OK","CHECK")</f>
        <v>OK</v>
      </c>
    </row>
    <row r="46" spans="2:22" x14ac:dyDescent="0.2">
      <c r="B46" s="266">
        <f>'1-Impresa_1'!B52</f>
        <v>0</v>
      </c>
      <c r="C46" s="52"/>
      <c r="D46" s="52"/>
      <c r="E46" s="52"/>
      <c r="F46" s="52"/>
      <c r="G46" s="52"/>
      <c r="H46" s="52"/>
      <c r="I46" s="52"/>
      <c r="J46" s="52"/>
      <c r="K46" s="52"/>
      <c r="L46" s="52"/>
      <c r="M46" s="52"/>
      <c r="N46" s="52"/>
      <c r="O46" s="52"/>
      <c r="P46" s="52"/>
      <c r="Q46" s="52"/>
      <c r="R46" s="52"/>
      <c r="S46" s="52"/>
      <c r="T46" s="52"/>
      <c r="U46" s="79">
        <f t="shared" si="2"/>
        <v>0</v>
      </c>
      <c r="V46" s="59" t="str">
        <f>IF(U46='1-Impresa_1'!H52,"OK","CHECK")</f>
        <v>OK</v>
      </c>
    </row>
    <row r="47" spans="2:22" ht="10.8" thickBot="1" x14ac:dyDescent="0.25">
      <c r="B47" s="266">
        <f>'1-Impresa_1'!B53</f>
        <v>0</v>
      </c>
      <c r="C47" s="52"/>
      <c r="D47" s="52"/>
      <c r="E47" s="52"/>
      <c r="F47" s="52"/>
      <c r="G47" s="52"/>
      <c r="H47" s="52"/>
      <c r="I47" s="52"/>
      <c r="J47" s="52"/>
      <c r="K47" s="52"/>
      <c r="L47" s="52"/>
      <c r="M47" s="52"/>
      <c r="N47" s="52"/>
      <c r="O47" s="52"/>
      <c r="P47" s="52"/>
      <c r="Q47" s="52"/>
      <c r="R47" s="52"/>
      <c r="S47" s="52"/>
      <c r="T47" s="52"/>
      <c r="U47" s="79">
        <f t="shared" si="2"/>
        <v>0</v>
      </c>
      <c r="V47" s="59" t="str">
        <f>IF(U47='1-Impresa_1'!H53,"OK","CHECK")</f>
        <v>OK</v>
      </c>
    </row>
    <row r="48" spans="2:22" ht="10.8" thickBot="1" x14ac:dyDescent="0.25">
      <c r="B48" s="269" t="str">
        <f>'1-Impresa_1'!B54</f>
        <v>Spese Generali</v>
      </c>
      <c r="C48" s="63">
        <f>SUM(C49)</f>
        <v>0</v>
      </c>
      <c r="D48" s="63">
        <f t="shared" ref="D48:T48" si="14">SUM(D49)</f>
        <v>0</v>
      </c>
      <c r="E48" s="63">
        <f t="shared" si="14"/>
        <v>0</v>
      </c>
      <c r="F48" s="63">
        <f t="shared" si="14"/>
        <v>0</v>
      </c>
      <c r="G48" s="63">
        <f t="shared" si="14"/>
        <v>0</v>
      </c>
      <c r="H48" s="63">
        <f t="shared" si="14"/>
        <v>0</v>
      </c>
      <c r="I48" s="63">
        <f t="shared" si="14"/>
        <v>0</v>
      </c>
      <c r="J48" s="63">
        <f t="shared" si="14"/>
        <v>0</v>
      </c>
      <c r="K48" s="63">
        <f t="shared" si="14"/>
        <v>0</v>
      </c>
      <c r="L48" s="63">
        <f t="shared" si="14"/>
        <v>0</v>
      </c>
      <c r="M48" s="63">
        <f t="shared" si="14"/>
        <v>0</v>
      </c>
      <c r="N48" s="63">
        <f t="shared" si="14"/>
        <v>0</v>
      </c>
      <c r="O48" s="63">
        <f t="shared" si="14"/>
        <v>0</v>
      </c>
      <c r="P48" s="63">
        <f t="shared" si="14"/>
        <v>0</v>
      </c>
      <c r="Q48" s="63">
        <f t="shared" si="14"/>
        <v>0</v>
      </c>
      <c r="R48" s="63">
        <f t="shared" si="14"/>
        <v>0</v>
      </c>
      <c r="S48" s="63">
        <f t="shared" si="14"/>
        <v>0</v>
      </c>
      <c r="T48" s="63">
        <f t="shared" si="14"/>
        <v>0</v>
      </c>
      <c r="U48" s="63">
        <f t="shared" si="2"/>
        <v>0</v>
      </c>
      <c r="V48" s="59" t="str">
        <f>IF(U48='1-Impresa_1'!H54,"OK","CHECK")</f>
        <v>OK</v>
      </c>
    </row>
    <row r="49" spans="2:24" ht="10.8" thickBot="1" x14ac:dyDescent="0.25">
      <c r="B49" s="251" t="str">
        <f>'1-Impresa_1'!B55</f>
        <v>Spese generali calcolate in misura forfettaria</v>
      </c>
      <c r="C49" s="158"/>
      <c r="D49" s="158"/>
      <c r="E49" s="158"/>
      <c r="F49" s="158"/>
      <c r="G49" s="158"/>
      <c r="H49" s="158"/>
      <c r="I49" s="158"/>
      <c r="J49" s="158"/>
      <c r="K49" s="158"/>
      <c r="L49" s="158"/>
      <c r="M49" s="158"/>
      <c r="N49" s="158"/>
      <c r="O49" s="158"/>
      <c r="P49" s="158"/>
      <c r="Q49" s="158"/>
      <c r="R49" s="158"/>
      <c r="S49" s="158"/>
      <c r="T49" s="158"/>
      <c r="U49" s="159">
        <f t="shared" si="2"/>
        <v>0</v>
      </c>
      <c r="V49" s="59" t="str">
        <f>IF(U49='1-Impresa_1'!H55,"OK","CHECK")</f>
        <v>OK</v>
      </c>
      <c r="X49" s="265"/>
    </row>
    <row r="50" spans="2:24" ht="10.8" thickBot="1" x14ac:dyDescent="0.25">
      <c r="B50" s="269" t="str">
        <f>'1-Impresa_1'!B56</f>
        <v>Altri costi di esercizio</v>
      </c>
      <c r="C50" s="63">
        <f>SUM(C51:C55)</f>
        <v>0</v>
      </c>
      <c r="D50" s="63">
        <f t="shared" ref="D50:T50" si="15">SUM(D51:D55)</f>
        <v>0</v>
      </c>
      <c r="E50" s="63">
        <f t="shared" si="15"/>
        <v>0</v>
      </c>
      <c r="F50" s="63">
        <f t="shared" si="15"/>
        <v>0</v>
      </c>
      <c r="G50" s="63">
        <f t="shared" si="15"/>
        <v>0</v>
      </c>
      <c r="H50" s="63">
        <f t="shared" si="15"/>
        <v>0</v>
      </c>
      <c r="I50" s="63">
        <f t="shared" si="15"/>
        <v>0</v>
      </c>
      <c r="J50" s="63">
        <f t="shared" si="15"/>
        <v>0</v>
      </c>
      <c r="K50" s="63">
        <f t="shared" si="15"/>
        <v>0</v>
      </c>
      <c r="L50" s="63">
        <f t="shared" si="15"/>
        <v>0</v>
      </c>
      <c r="M50" s="63">
        <f t="shared" si="15"/>
        <v>0</v>
      </c>
      <c r="N50" s="63">
        <f t="shared" si="15"/>
        <v>0</v>
      </c>
      <c r="O50" s="63">
        <f t="shared" si="15"/>
        <v>0</v>
      </c>
      <c r="P50" s="63">
        <f t="shared" si="15"/>
        <v>0</v>
      </c>
      <c r="Q50" s="63">
        <f t="shared" si="15"/>
        <v>0</v>
      </c>
      <c r="R50" s="63">
        <f t="shared" si="15"/>
        <v>0</v>
      </c>
      <c r="S50" s="63">
        <f t="shared" si="15"/>
        <v>0</v>
      </c>
      <c r="T50" s="63">
        <f t="shared" si="15"/>
        <v>0</v>
      </c>
      <c r="U50" s="63">
        <f t="shared" si="2"/>
        <v>0</v>
      </c>
      <c r="V50" s="59" t="str">
        <f>IF(U50='1-Impresa_1'!H56,"OK","CHECK")</f>
        <v>OK</v>
      </c>
    </row>
    <row r="51" spans="2:24" x14ac:dyDescent="0.2">
      <c r="B51" s="266">
        <f>'1-Impresa_1'!B57</f>
        <v>0</v>
      </c>
      <c r="C51" s="52"/>
      <c r="D51" s="52"/>
      <c r="E51" s="52"/>
      <c r="F51" s="52"/>
      <c r="G51" s="52"/>
      <c r="H51" s="52"/>
      <c r="I51" s="52"/>
      <c r="J51" s="52"/>
      <c r="K51" s="52"/>
      <c r="L51" s="52"/>
      <c r="M51" s="52"/>
      <c r="N51" s="52"/>
      <c r="O51" s="52"/>
      <c r="P51" s="52"/>
      <c r="Q51" s="52"/>
      <c r="R51" s="52"/>
      <c r="S51" s="52"/>
      <c r="T51" s="52"/>
      <c r="U51" s="79">
        <f t="shared" si="2"/>
        <v>0</v>
      </c>
      <c r="V51" s="59" t="str">
        <f>IF(U51='1-Impresa_1'!H57,"OK","CHECK")</f>
        <v>OK</v>
      </c>
    </row>
    <row r="52" spans="2:24" x14ac:dyDescent="0.2">
      <c r="B52" s="270">
        <f>'1-Impresa_1'!B58</f>
        <v>0</v>
      </c>
      <c r="C52" s="160"/>
      <c r="D52" s="160"/>
      <c r="E52" s="160"/>
      <c r="F52" s="160"/>
      <c r="G52" s="160"/>
      <c r="H52" s="160"/>
      <c r="I52" s="160"/>
      <c r="J52" s="160"/>
      <c r="K52" s="160"/>
      <c r="L52" s="160"/>
      <c r="M52" s="160"/>
      <c r="N52" s="160"/>
      <c r="O52" s="160"/>
      <c r="P52" s="160"/>
      <c r="Q52" s="160"/>
      <c r="R52" s="160"/>
      <c r="S52" s="160"/>
      <c r="T52" s="160"/>
      <c r="U52" s="79">
        <f t="shared" si="2"/>
        <v>0</v>
      </c>
      <c r="V52" s="59" t="str">
        <f>IF(U52='1-Impresa_1'!H58,"OK","CHECK")</f>
        <v>OK</v>
      </c>
    </row>
    <row r="53" spans="2:24" x14ac:dyDescent="0.2">
      <c r="B53" s="270">
        <f>'1-Impresa_1'!B59</f>
        <v>0</v>
      </c>
      <c r="C53" s="160"/>
      <c r="D53" s="160"/>
      <c r="E53" s="160"/>
      <c r="F53" s="160"/>
      <c r="G53" s="160"/>
      <c r="H53" s="160"/>
      <c r="I53" s="160"/>
      <c r="J53" s="160"/>
      <c r="K53" s="160"/>
      <c r="L53" s="160"/>
      <c r="M53" s="160"/>
      <c r="N53" s="160"/>
      <c r="O53" s="160"/>
      <c r="P53" s="160"/>
      <c r="Q53" s="160"/>
      <c r="R53" s="160"/>
      <c r="S53" s="160"/>
      <c r="T53" s="160"/>
      <c r="U53" s="79">
        <f t="shared" si="2"/>
        <v>0</v>
      </c>
      <c r="V53" s="59" t="str">
        <f>IF(U53='1-Impresa_1'!H59,"OK","CHECK")</f>
        <v>OK</v>
      </c>
    </row>
    <row r="54" spans="2:24" x14ac:dyDescent="0.2">
      <c r="B54" s="270">
        <f>'1-Impresa_1'!B60</f>
        <v>0</v>
      </c>
      <c r="C54" s="160"/>
      <c r="D54" s="160"/>
      <c r="E54" s="160"/>
      <c r="F54" s="160"/>
      <c r="G54" s="160"/>
      <c r="H54" s="160"/>
      <c r="I54" s="160"/>
      <c r="J54" s="160"/>
      <c r="K54" s="160"/>
      <c r="L54" s="160"/>
      <c r="M54" s="160"/>
      <c r="N54" s="160"/>
      <c r="O54" s="160"/>
      <c r="P54" s="160"/>
      <c r="Q54" s="160"/>
      <c r="R54" s="160"/>
      <c r="S54" s="160"/>
      <c r="T54" s="160"/>
      <c r="U54" s="79">
        <f t="shared" si="2"/>
        <v>0</v>
      </c>
      <c r="V54" s="59" t="str">
        <f>IF(U54='1-Impresa_1'!H60,"OK","CHECK")</f>
        <v>OK</v>
      </c>
    </row>
    <row r="55" spans="2:24" ht="10.8" thickBot="1" x14ac:dyDescent="0.25">
      <c r="B55" s="267">
        <f>'1-Impresa_1'!B61</f>
        <v>0</v>
      </c>
      <c r="C55" s="55"/>
      <c r="D55" s="55"/>
      <c r="E55" s="55"/>
      <c r="F55" s="55"/>
      <c r="G55" s="55"/>
      <c r="H55" s="55"/>
      <c r="I55" s="55"/>
      <c r="J55" s="55"/>
      <c r="K55" s="55"/>
      <c r="L55" s="55"/>
      <c r="M55" s="55"/>
      <c r="N55" s="55"/>
      <c r="O55" s="55"/>
      <c r="P55" s="55"/>
      <c r="Q55" s="55"/>
      <c r="R55" s="55"/>
      <c r="S55" s="55"/>
      <c r="T55" s="55"/>
      <c r="U55" s="85">
        <f t="shared" si="2"/>
        <v>0</v>
      </c>
      <c r="V55" s="59" t="str">
        <f>IF(U55='1-Impresa_1'!H61,"OK","CHECK")</f>
        <v>OK</v>
      </c>
    </row>
    <row r="56" spans="2:24" x14ac:dyDescent="0.2">
      <c r="B56" s="50"/>
      <c r="C56" s="50"/>
      <c r="D56" s="50"/>
      <c r="E56" s="50"/>
      <c r="F56" s="50"/>
      <c r="G56" s="50"/>
      <c r="H56" s="50"/>
      <c r="I56" s="50"/>
      <c r="J56" s="50"/>
      <c r="K56" s="50"/>
      <c r="L56" s="50"/>
      <c r="M56" s="50"/>
      <c r="N56" s="50"/>
      <c r="O56" s="50"/>
      <c r="P56" s="50"/>
      <c r="Q56" s="50"/>
      <c r="R56" s="50"/>
      <c r="S56" s="50"/>
      <c r="T56" s="50"/>
      <c r="U56" s="50"/>
      <c r="V56" s="59" t="str">
        <f>IF((COUNTIF(V6:V55,"check"))&gt;0,"CHECK","OK")</f>
        <v>OK</v>
      </c>
    </row>
    <row r="57" spans="2:24" ht="15.6" x14ac:dyDescent="0.2">
      <c r="B57" s="218" t="s">
        <v>206</v>
      </c>
      <c r="C57" s="198"/>
      <c r="D57" s="198"/>
      <c r="E57" s="198"/>
      <c r="F57" s="198"/>
      <c r="G57" s="198"/>
      <c r="H57" s="198"/>
      <c r="I57" s="198"/>
      <c r="J57" s="198"/>
      <c r="K57" s="198"/>
      <c r="L57" s="198"/>
      <c r="M57" s="198"/>
      <c r="N57" s="198"/>
      <c r="O57" s="198"/>
      <c r="P57" s="198"/>
      <c r="Q57" s="198"/>
      <c r="R57" s="198"/>
      <c r="S57" s="198"/>
      <c r="T57" s="198"/>
      <c r="U57" s="198"/>
      <c r="V57" s="198"/>
    </row>
    <row r="58" spans="2:24" s="3" customFormat="1" ht="25.35" customHeight="1" thickBot="1" x14ac:dyDescent="0.25">
      <c r="B58" s="369" t="s">
        <v>169</v>
      </c>
      <c r="C58" s="369"/>
      <c r="D58" s="369"/>
      <c r="E58" s="457"/>
      <c r="F58" s="457"/>
      <c r="G58" s="458" t="str">
        <f>IF(E58="","Selezionare","OK")</f>
        <v>Selezionare</v>
      </c>
      <c r="H58" s="458"/>
      <c r="I58" s="454" t="s">
        <v>332</v>
      </c>
      <c r="J58" s="454"/>
      <c r="K58" s="454"/>
      <c r="L58" s="454"/>
      <c r="M58" s="454"/>
      <c r="N58" s="454"/>
      <c r="O58" s="454"/>
      <c r="P58" s="454"/>
      <c r="Q58" s="454"/>
      <c r="R58" s="454"/>
      <c r="S58" s="454"/>
      <c r="T58" s="454"/>
      <c r="U58" s="454"/>
      <c r="V58" s="454"/>
    </row>
    <row r="59" spans="2:24" ht="20.100000000000001" customHeight="1" thickBot="1" x14ac:dyDescent="0.25">
      <c r="B59" s="139" t="s">
        <v>4</v>
      </c>
      <c r="C59" s="139" t="s">
        <v>14</v>
      </c>
      <c r="D59" s="140" t="s">
        <v>15</v>
      </c>
      <c r="E59" s="140" t="s">
        <v>16</v>
      </c>
      <c r="F59" s="140" t="s">
        <v>17</v>
      </c>
      <c r="G59" s="140" t="s">
        <v>18</v>
      </c>
      <c r="H59" s="140" t="s">
        <v>19</v>
      </c>
      <c r="I59" s="140" t="s">
        <v>20</v>
      </c>
      <c r="J59" s="140" t="s">
        <v>21</v>
      </c>
      <c r="K59" s="140" t="s">
        <v>22</v>
      </c>
      <c r="L59" s="140" t="s">
        <v>23</v>
      </c>
      <c r="M59" s="140" t="s">
        <v>24</v>
      </c>
      <c r="N59" s="140" t="s">
        <v>25</v>
      </c>
      <c r="O59" s="140" t="s">
        <v>26</v>
      </c>
      <c r="P59" s="140" t="s">
        <v>27</v>
      </c>
      <c r="Q59" s="140" t="s">
        <v>28</v>
      </c>
      <c r="R59" s="140" t="s">
        <v>29</v>
      </c>
      <c r="S59" s="140" t="s">
        <v>30</v>
      </c>
      <c r="T59" s="140" t="s">
        <v>31</v>
      </c>
      <c r="U59" s="141" t="s">
        <v>2</v>
      </c>
      <c r="V59" s="198"/>
    </row>
    <row r="60" spans="2:24" ht="20.100000000000001" customHeight="1" thickBot="1" x14ac:dyDescent="0.25">
      <c r="B60" s="143" t="s">
        <v>157</v>
      </c>
      <c r="C60" s="80">
        <f>C6</f>
        <v>0</v>
      </c>
      <c r="D60" s="80" t="str">
        <f t="shared" ref="D60:T60" si="16">IF(OR(C60=$U$6,C60=""),"",C60+D6)</f>
        <v/>
      </c>
      <c r="E60" s="80" t="str">
        <f t="shared" si="16"/>
        <v/>
      </c>
      <c r="F60" s="80" t="str">
        <f t="shared" si="16"/>
        <v/>
      </c>
      <c r="G60" s="80" t="str">
        <f t="shared" si="16"/>
        <v/>
      </c>
      <c r="H60" s="80" t="str">
        <f t="shared" si="16"/>
        <v/>
      </c>
      <c r="I60" s="80" t="str">
        <f t="shared" si="16"/>
        <v/>
      </c>
      <c r="J60" s="80" t="str">
        <f t="shared" si="16"/>
        <v/>
      </c>
      <c r="K60" s="80" t="str">
        <f t="shared" si="16"/>
        <v/>
      </c>
      <c r="L60" s="80" t="str">
        <f t="shared" si="16"/>
        <v/>
      </c>
      <c r="M60" s="80" t="str">
        <f t="shared" si="16"/>
        <v/>
      </c>
      <c r="N60" s="80" t="str">
        <f t="shared" si="16"/>
        <v/>
      </c>
      <c r="O60" s="80" t="str">
        <f t="shared" si="16"/>
        <v/>
      </c>
      <c r="P60" s="80" t="str">
        <f t="shared" si="16"/>
        <v/>
      </c>
      <c r="Q60" s="80" t="str">
        <f t="shared" si="16"/>
        <v/>
      </c>
      <c r="R60" s="80" t="str">
        <f t="shared" si="16"/>
        <v/>
      </c>
      <c r="S60" s="80" t="str">
        <f t="shared" si="16"/>
        <v/>
      </c>
      <c r="T60" s="80" t="str">
        <f t="shared" si="16"/>
        <v/>
      </c>
      <c r="U60" s="81"/>
      <c r="V60" s="198"/>
    </row>
    <row r="61" spans="2:24" ht="20.100000000000001" customHeight="1" thickBot="1" x14ac:dyDescent="0.25">
      <c r="B61" s="143" t="s">
        <v>156</v>
      </c>
      <c r="C61" s="82" t="str">
        <f>IF($U$6=0,"",C60/$U$6)</f>
        <v/>
      </c>
      <c r="D61" s="82" t="str">
        <f>IF(OR($U$6=0,C61=100%,C61=""),"",D60/$U$6)</f>
        <v/>
      </c>
      <c r="E61" s="82" t="str">
        <f t="shared" ref="E61:T61" si="17">IF(OR($U$6=0,D61=100%,D61=""),"",E60/$U$6)</f>
        <v/>
      </c>
      <c r="F61" s="82" t="str">
        <f t="shared" si="17"/>
        <v/>
      </c>
      <c r="G61" s="82" t="str">
        <f t="shared" si="17"/>
        <v/>
      </c>
      <c r="H61" s="82" t="str">
        <f t="shared" si="17"/>
        <v/>
      </c>
      <c r="I61" s="82" t="str">
        <f t="shared" si="17"/>
        <v/>
      </c>
      <c r="J61" s="82" t="str">
        <f t="shared" si="17"/>
        <v/>
      </c>
      <c r="K61" s="82" t="str">
        <f t="shared" si="17"/>
        <v/>
      </c>
      <c r="L61" s="82" t="str">
        <f t="shared" si="17"/>
        <v/>
      </c>
      <c r="M61" s="82" t="str">
        <f t="shared" si="17"/>
        <v/>
      </c>
      <c r="N61" s="82" t="str">
        <f t="shared" si="17"/>
        <v/>
      </c>
      <c r="O61" s="82" t="str">
        <f t="shared" si="17"/>
        <v/>
      </c>
      <c r="P61" s="82" t="str">
        <f t="shared" si="17"/>
        <v/>
      </c>
      <c r="Q61" s="82" t="str">
        <f t="shared" si="17"/>
        <v/>
      </c>
      <c r="R61" s="82" t="str">
        <f t="shared" si="17"/>
        <v/>
      </c>
      <c r="S61" s="82" t="str">
        <f t="shared" si="17"/>
        <v/>
      </c>
      <c r="T61" s="82" t="str">
        <f t="shared" si="17"/>
        <v/>
      </c>
      <c r="U61" s="83"/>
      <c r="V61" s="198"/>
    </row>
    <row r="62" spans="2:24" ht="35.1" customHeight="1" thickBot="1" x14ac:dyDescent="0.25">
      <c r="B62" s="144" t="s">
        <v>181</v>
      </c>
      <c r="C62" s="118" t="str">
        <f>IF(OR(U6=0,E58&lt;&gt;"1 - con anticipazione"),"",IF(C61=100%,'1-Impresa_1'!$L$69,IF(C61&gt;=50%,(90%*'1-Impresa_1'!$L$69),40%*'1-Impresa_1'!$L$69)))</f>
        <v/>
      </c>
      <c r="D62" s="118" t="str">
        <f>IF(OR($E$58&lt;&gt;"1 - con anticipazione",$U$6=0),"",IF(AND(D61=100%,C64=(90%*'1-Impresa_1'!$L$69)),(10%*'1-Impresa_1'!$L$69),IF(AND(D61=100%,C64=(40%*'1-Impresa_1'!$L$69)),(60%*'1-Impresa_1'!$L$69),IF(AND(D61=100%,C64=0),'1-Impresa_1'!$L$69,IF(AND(D61&gt;=50%,D61&lt;100%,C64&lt;(90%*'1-Impresa_1'!$L$69)),(50%*'1-Impresa_1'!$L$69),0)))))</f>
        <v/>
      </c>
      <c r="E62" s="118" t="str">
        <f>IF(OR($E$58&lt;&gt;"1 - con anticipazione",$U$6=0),"",IF(AND(E61=100%,D64=(90%*'1-Impresa_1'!$L$69)),(10%*'1-Impresa_1'!$L$69),IF(AND(E61=100%,D64=(40%*'1-Impresa_1'!$L$69)),(60%*'1-Impresa_1'!$L$69),IF(AND(E61=100%,D64=0),'1-Impresa_1'!$L$69,IF(AND(E61&gt;=50%,E61&lt;100%,D64&lt;(90%*'1-Impresa_1'!$L$69)),(50%*'1-Impresa_1'!$L$69),0)))))</f>
        <v/>
      </c>
      <c r="F62" s="118" t="str">
        <f>IF(OR($E$58&lt;&gt;"1 - con anticipazione",$U$6=0),"",IF(AND(F61=100%,E64=(90%*'1-Impresa_1'!$L$69)),(10%*'1-Impresa_1'!$L$69),IF(AND(F61=100%,E64=(40%*'1-Impresa_1'!$L$69)),(60%*'1-Impresa_1'!$L$69),IF(AND(F61=100%,E64=0),'1-Impresa_1'!$L$69,IF(AND(F61&gt;=50%,F61&lt;100%,E64&lt;(90%*'1-Impresa_1'!$L$69)),(50%*'1-Impresa_1'!$L$69),0)))))</f>
        <v/>
      </c>
      <c r="G62" s="118" t="str">
        <f>IF(OR($E$58&lt;&gt;"1 - con anticipazione",$U$6=0),"",IF(AND(G61=100%,F64=(90%*'1-Impresa_1'!$L$69)),(10%*'1-Impresa_1'!$L$69),IF(AND(G61=100%,F64=(40%*'1-Impresa_1'!$L$69)),(60%*'1-Impresa_1'!$L$69),IF(AND(G61=100%,F64=0),'1-Impresa_1'!$L$69,IF(AND(G61&gt;=50%,G61&lt;100%,F64&lt;(90%*'1-Impresa_1'!$L$69)),(50%*'1-Impresa_1'!$L$69),0)))))</f>
        <v/>
      </c>
      <c r="H62" s="118" t="str">
        <f>IF(OR($E$58&lt;&gt;"1 - con anticipazione",$U$6=0),"",IF(AND(H61=100%,G64=(90%*'1-Impresa_1'!$L$69)),(10%*'1-Impresa_1'!$L$69),IF(AND(H61=100%,G64=(40%*'1-Impresa_1'!$L$69)),(60%*'1-Impresa_1'!$L$69),IF(AND(H61=100%,G64=0),'1-Impresa_1'!$L$69,IF(AND(H61&gt;=50%,H61&lt;100%,G64&lt;(90%*'1-Impresa_1'!$L$69)),(50%*'1-Impresa_1'!$L$69),0)))))</f>
        <v/>
      </c>
      <c r="I62" s="118" t="str">
        <f>IF(OR($E$58&lt;&gt;"1 - con anticipazione",$U$6=0),"",IF(AND(I61=100%,H64=(90%*'1-Impresa_1'!$L$69)),(10%*'1-Impresa_1'!$L$69),IF(AND(I61=100%,H64=(40%*'1-Impresa_1'!$L$69)),(60%*'1-Impresa_1'!$L$69),IF(AND(I61=100%,H64=0),'1-Impresa_1'!$L$69,IF(AND(I61&gt;=50%,I61&lt;100%,H64&lt;(90%*'1-Impresa_1'!$L$69)),(50%*'1-Impresa_1'!$L$69),0)))))</f>
        <v/>
      </c>
      <c r="J62" s="118" t="str">
        <f>IF(OR($E$58&lt;&gt;"1 - con anticipazione",$U$6=0),"",IF(AND(J61=100%,I64=(90%*'1-Impresa_1'!$L$69)),(10%*'1-Impresa_1'!$L$69),IF(AND(J61=100%,I64=(40%*'1-Impresa_1'!$L$69)),(60%*'1-Impresa_1'!$L$69),IF(AND(J61=100%,I64=0),'1-Impresa_1'!$L$69,IF(AND(J61&gt;=50%,J61&lt;100%,I64&lt;(90%*'1-Impresa_1'!$L$69)),(50%*'1-Impresa_1'!$L$69),0)))))</f>
        <v/>
      </c>
      <c r="K62" s="118" t="str">
        <f>IF(OR($E$58&lt;&gt;"1 - con anticipazione",$U$6=0),"",IF(AND(K61=100%,J64=(90%*'1-Impresa_1'!$L$69)),(10%*'1-Impresa_1'!$L$69),IF(AND(K61=100%,J64=(40%*'1-Impresa_1'!$L$69)),(60%*'1-Impresa_1'!$L$69),IF(AND(K61=100%,J64=0),'1-Impresa_1'!$L$69,IF(AND(K61&gt;=50%,K61&lt;100%,J64&lt;(90%*'1-Impresa_1'!$L$69)),(50%*'1-Impresa_1'!$L$69),0)))))</f>
        <v/>
      </c>
      <c r="L62" s="118" t="str">
        <f>IF(OR($E$58&lt;&gt;"1 - con anticipazione",$U$6=0),"",IF(AND(L61=100%,K64=(90%*'1-Impresa_1'!$L$69)),(10%*'1-Impresa_1'!$L$69),IF(AND(L61=100%,K64=(40%*'1-Impresa_1'!$L$69)),(60%*'1-Impresa_1'!$L$69),IF(AND(L61=100%,K64=0),'1-Impresa_1'!$L$69,IF(AND(L61&gt;=50%,L61&lt;100%,K64&lt;(90%*'1-Impresa_1'!$L$69)),(50%*'1-Impresa_1'!$L$69),0)))))</f>
        <v/>
      </c>
      <c r="M62" s="118" t="str">
        <f>IF(OR($E$58&lt;&gt;"1 - con anticipazione",$U$6=0),"",IF(AND(M61=100%,L64=(90%*'1-Impresa_1'!$L$69)),(10%*'1-Impresa_1'!$L$69),IF(AND(M61=100%,L64=(40%*'1-Impresa_1'!$L$69)),(60%*'1-Impresa_1'!$L$69),IF(AND(M61=100%,L64=0),'1-Impresa_1'!$L$69,IF(AND(M61&gt;=50%,M61&lt;100%,L64&lt;(90%*'1-Impresa_1'!$L$69)),(50%*'1-Impresa_1'!$L$69),0)))))</f>
        <v/>
      </c>
      <c r="N62" s="118" t="str">
        <f>IF(OR($E$58&lt;&gt;"1 - con anticipazione",$U$6=0),"",IF(AND(N61=100%,M64=(90%*'1-Impresa_1'!$L$69)),(10%*'1-Impresa_1'!$L$69),IF(AND(N61=100%,M64=(40%*'1-Impresa_1'!$L$69)),(60%*'1-Impresa_1'!$L$69),IF(AND(N61=100%,M64=0),'1-Impresa_1'!$L$69,IF(AND(N61&gt;=50%,N61&lt;100%,M64&lt;(90%*'1-Impresa_1'!$L$69)),(50%*'1-Impresa_1'!$L$69),0)))))</f>
        <v/>
      </c>
      <c r="O62" s="118" t="str">
        <f>IF(OR($E$58&lt;&gt;"1 - con anticipazione",$U$6=0),"",IF(AND(O61=100%,N64=(90%*'1-Impresa_1'!$L$69)),(10%*'1-Impresa_1'!$L$69),IF(AND(O61=100%,N64=(40%*'1-Impresa_1'!$L$69)),(60%*'1-Impresa_1'!$L$69),IF(AND(O61=100%,N64=0),'1-Impresa_1'!$L$69,IF(AND(O61&gt;=50%,O61&lt;100%,N64&lt;(90%*'1-Impresa_1'!$L$69)),(50%*'1-Impresa_1'!$L$69),0)))))</f>
        <v/>
      </c>
      <c r="P62" s="118" t="str">
        <f>IF(OR($E$58&lt;&gt;"1 - con anticipazione",$U$6=0),"",IF(AND(P61=100%,O64=(90%*'1-Impresa_1'!$L$69)),(10%*'1-Impresa_1'!$L$69),IF(AND(P61=100%,O64=(40%*'1-Impresa_1'!$L$69)),(60%*'1-Impresa_1'!$L$69),IF(AND(P61=100%,O64=0),'1-Impresa_1'!$L$69,IF(AND(P61&gt;=50%,P61&lt;100%,O64&lt;(90%*'1-Impresa_1'!$L$69)),(50%*'1-Impresa_1'!$L$69),0)))))</f>
        <v/>
      </c>
      <c r="Q62" s="118" t="str">
        <f>IF(OR($E$58&lt;&gt;"1 - con anticipazione",$U$6=0),"",IF(AND(Q61=100%,P64=(90%*'1-Impresa_1'!$L$69)),(10%*'1-Impresa_1'!$L$69),IF(AND(Q61=100%,P64=(40%*'1-Impresa_1'!$L$69)),(60%*'1-Impresa_1'!$L$69),IF(AND(Q61=100%,P64=0),'1-Impresa_1'!$L$69,IF(AND(Q61&gt;=50%,Q61&lt;100%,P64&lt;(90%*'1-Impresa_1'!$L$69)),(50%*'1-Impresa_1'!$L$69),0)))))</f>
        <v/>
      </c>
      <c r="R62" s="118" t="str">
        <f>IF(OR($E$58&lt;&gt;"1 - con anticipazione",$U$6=0),"",IF(AND(R61=100%,Q64=(90%*'1-Impresa_1'!$L$69)),(10%*'1-Impresa_1'!$L$69),IF(AND(R61=100%,Q64=(40%*'1-Impresa_1'!$L$69)),(60%*'1-Impresa_1'!$L$69),IF(AND(R61=100%,Q64=0),'1-Impresa_1'!$L$69,IF(AND(R61&gt;=50%,R61&lt;100%,Q64&lt;(90%*'1-Impresa_1'!$L$69)),(50%*'1-Impresa_1'!$L$69),0)))))</f>
        <v/>
      </c>
      <c r="S62" s="118" t="str">
        <f>IF(OR($E$58&lt;&gt;"1 - con anticipazione",$U$6=0),"",IF(AND(S61=100%,R64=(90%*'1-Impresa_1'!$L$69)),(10%*'1-Impresa_1'!$L$69),IF(AND(S61=100%,R64=(40%*'1-Impresa_1'!$L$69)),(60%*'1-Impresa_1'!$L$69),IF(AND(S61=100%,R64=0),'1-Impresa_1'!$L$69,IF(AND(S61&gt;=50%,S61&lt;100%,R64&lt;(90%*'1-Impresa_1'!$L$69)),(50%*'1-Impresa_1'!$L$69),0)))))</f>
        <v/>
      </c>
      <c r="T62" s="118" t="str">
        <f>IF(OR($E$58&lt;&gt;"1 - con anticipazione",$U$6=0),"",IF(AND(T61=100%,S64=(90%*'1-Impresa_1'!$L$69)),(10%*'1-Impresa_1'!$L$69),IF(AND(T61=100%,S64=(40%*'1-Impresa_1'!$L$69)),(60%*'1-Impresa_1'!$L$69),IF(AND(T61=100%,S64=0),'1-Impresa_1'!$L$69,IF(AND(T61&gt;=50%,T61&lt;100%,S64&lt;(90%*'1-Impresa_1'!$L$69)),(50%*'1-Impresa_1'!$L$69),0)))))</f>
        <v/>
      </c>
      <c r="U62" s="119">
        <f>SUM(C62:T62)</f>
        <v>0</v>
      </c>
      <c r="V62" s="138" t="str">
        <f>IF(E58=Elenco!I7,"",IF(AND(E58=Elenco!I6,'1-Impresa_1'!L69&gt;0,U62='1-Impresa_1'!L69),"OK","Check"))</f>
        <v>Check</v>
      </c>
    </row>
    <row r="63" spans="2:24" ht="35.1" customHeight="1" thickBot="1" x14ac:dyDescent="0.25">
      <c r="B63" s="144" t="s">
        <v>182</v>
      </c>
      <c r="C63" s="118" t="str">
        <f>IF(OR($E$58&lt;&gt;"2 - avanzamento lavori",$U$6=0),"",IF(AND(C61&gt;=40%,C61&lt;90%),(40%*'1-Impresa_1'!$L$69),IF(C61=100%,'1-Impresa_1'!$L$69,IF(C61&gt;=90%,(90%*'1-Impresa_1'!$L$69),0))))</f>
        <v/>
      </c>
      <c r="D63" s="118" t="str">
        <f>IF(OR($E$58&lt;&gt;"2 - avanzamento lavori",$U$6=0),"",IF(AND(D61=100%,C64=(90%*'1-Impresa_1'!$L$69)),(10%*'1-Impresa_1'!$L$69),IF(AND(D61=100%,C64=(40%*'1-Impresa_1'!$L$69)),(60%*'1-Impresa_1'!$L$69),IF(AND(D61=100%,C64=0),'1-Impresa_1'!$L$69,IF(AND(D61&gt;=90%,D61&lt;100%,C64=0),(90%*'1-Impresa_1'!$L$69),IF(AND(D61&gt;=40%,D61&lt;90%,C64&lt;(40%*'1-Impresa_1'!$L$69)),(40%*'1-Impresa_1'!$L$69),IF(AND(D61&gt;=90%,D61&lt;100%,C64=(40%*'1-Impresa_1'!$L$69)),(50%*'1-Impresa_1'!$L$69),0)))))))</f>
        <v/>
      </c>
      <c r="E63" s="118" t="str">
        <f>IF(OR($E$58&lt;&gt;"2 - avanzamento lavori",$U$6=0),"",IF(AND(E61=100%,D64=(90%*'1-Impresa_1'!$L$69)),(10%*'1-Impresa_1'!$L$69),IF(AND(E61=100%,D64=(40%*'1-Impresa_1'!$L$69)),(60%*'1-Impresa_1'!$L$69),IF(AND(E61=100%,D64=0),'1-Impresa_1'!$L$69,IF(AND(E61&gt;=90%,E61&lt;100%,D64=0),(90%*'1-Impresa_1'!$L$69),IF(AND(E61&gt;=40%,E61&lt;90%,D64&lt;(40%*'1-Impresa_1'!$L$69)),(40%*'1-Impresa_1'!$L$69),IF(AND(E61&gt;=90%,E61&lt;100%,D64=(40%*'1-Impresa_1'!$L$69)),(50%*'1-Impresa_1'!$L$69),0)))))))</f>
        <v/>
      </c>
      <c r="F63" s="118" t="str">
        <f>IF(OR($E$58&lt;&gt;"2 - avanzamento lavori",$U$6=0),"",IF(AND(F61=100%,E64=(90%*'1-Impresa_1'!$L$69)),(10%*'1-Impresa_1'!$L$69),IF(AND(F61=100%,E64=(40%*'1-Impresa_1'!$L$69)),(60%*'1-Impresa_1'!$L$69),IF(AND(F61=100%,E64=0),'1-Impresa_1'!$L$69,IF(AND(F61&gt;=90%,F61&lt;100%,E64=0),(90%*'1-Impresa_1'!$L$69),IF(AND(F61&gt;=40%,F61&lt;90%,E64&lt;(40%*'1-Impresa_1'!$L$69)),(40%*'1-Impresa_1'!$L$69),IF(AND(F61&gt;=90%,F61&lt;100%,E64=(40%*'1-Impresa_1'!$L$69)),(50%*'1-Impresa_1'!$L$69),0)))))))</f>
        <v/>
      </c>
      <c r="G63" s="118" t="str">
        <f>IF(OR($E$58&lt;&gt;"2 - avanzamento lavori",$U$6=0),"",IF(AND(G61=100%,F64=(90%*'1-Impresa_1'!$L$69)),(10%*'1-Impresa_1'!$L$69),IF(AND(G61=100%,F64=(40%*'1-Impresa_1'!$L$69)),(60%*'1-Impresa_1'!$L$69),IF(AND(G61=100%,F64=0),'1-Impresa_1'!$L$69,IF(AND(G61&gt;=90%,G61&lt;100%,F64=0),(90%*'1-Impresa_1'!$L$69),IF(AND(G61&gt;=40%,G61&lt;90%,F64&lt;(40%*'1-Impresa_1'!$L$69)),(40%*'1-Impresa_1'!$L$69),IF(AND(G61&gt;=90%,G61&lt;100%,F64=(40%*'1-Impresa_1'!$L$69)),(50%*'1-Impresa_1'!$L$69),0)))))))</f>
        <v/>
      </c>
      <c r="H63" s="118" t="str">
        <f>IF(OR($E$58&lt;&gt;"2 - avanzamento lavori",$U$6=0),"",IF(AND(H61=100%,G64=(90%*'1-Impresa_1'!$L$69)),(10%*'1-Impresa_1'!$L$69),IF(AND(H61=100%,G64=(40%*'1-Impresa_1'!$L$69)),(60%*'1-Impresa_1'!$L$69),IF(AND(H61=100%,G64=0),'1-Impresa_1'!$L$69,IF(AND(H61&gt;=90%,H61&lt;100%,G64=0),(90%*'1-Impresa_1'!$L$69),IF(AND(H61&gt;=40%,H61&lt;90%,G64&lt;(40%*'1-Impresa_1'!$L$69)),(40%*'1-Impresa_1'!$L$69),IF(AND(H61&gt;=90%,H61&lt;100%,G64=(40%*'1-Impresa_1'!$L$69)),(50%*'1-Impresa_1'!$L$69),0)))))))</f>
        <v/>
      </c>
      <c r="I63" s="118" t="str">
        <f>IF(OR($E$58&lt;&gt;"2 - avanzamento lavori",$U$6=0),"",IF(AND(I61=100%,H64=(90%*'1-Impresa_1'!$L$69)),(10%*'1-Impresa_1'!$L$69),IF(AND(I61=100%,H64=(40%*'1-Impresa_1'!$L$69)),(60%*'1-Impresa_1'!$L$69),IF(AND(I61=100%,H64=0),'1-Impresa_1'!$L$69,IF(AND(I61&gt;=90%,I61&lt;100%,H64=0),(90%*'1-Impresa_1'!$L$69),IF(AND(I61&gt;=40%,I61&lt;90%,H64&lt;(40%*'1-Impresa_1'!$L$69)),(40%*'1-Impresa_1'!$L$69),IF(AND(I61&gt;=90%,I61&lt;100%,H64=(40%*'1-Impresa_1'!$L$69)),(50%*'1-Impresa_1'!$L$69),0)))))))</f>
        <v/>
      </c>
      <c r="J63" s="118" t="str">
        <f>IF(OR($E$58&lt;&gt;"2 - avanzamento lavori",$U$6=0),"",IF(AND(J61=100%,I64=(90%*'1-Impresa_1'!$L$69)),(10%*'1-Impresa_1'!$L$69),IF(AND(J61=100%,I64=(40%*'1-Impresa_1'!$L$69)),(60%*'1-Impresa_1'!$L$69),IF(AND(J61=100%,I64=0),'1-Impresa_1'!$L$69,IF(AND(J61&gt;=90%,J61&lt;100%,I64=0),(90%*'1-Impresa_1'!$L$69),IF(AND(J61&gt;=40%,J61&lt;90%,I64&lt;(40%*'1-Impresa_1'!$L$69)),(40%*'1-Impresa_1'!$L$69),IF(AND(J61&gt;=90%,J61&lt;100%,I64=(40%*'1-Impresa_1'!$L$69)),(50%*'1-Impresa_1'!$L$69),0)))))))</f>
        <v/>
      </c>
      <c r="K63" s="118" t="str">
        <f>IF(OR($E$58&lt;&gt;"2 - avanzamento lavori",$U$6=0),"",IF(AND(K61=100%,J64=(90%*'1-Impresa_1'!$L$69)),(10%*'1-Impresa_1'!$L$69),IF(AND(K61=100%,J64=(40%*'1-Impresa_1'!$L$69)),(60%*'1-Impresa_1'!$L$69),IF(AND(K61=100%,J64=0),'1-Impresa_1'!$L$69,IF(AND(K61&gt;=90%,K61&lt;100%,J64=0),(90%*'1-Impresa_1'!$L$69),IF(AND(K61&gt;=40%,K61&lt;90%,J64&lt;(40%*'1-Impresa_1'!$L$69)),(40%*'1-Impresa_1'!$L$69),IF(AND(K61&gt;=90%,K61&lt;100%,J64=(40%*'1-Impresa_1'!$L$69)),(50%*'1-Impresa_1'!$L$69),0)))))))</f>
        <v/>
      </c>
      <c r="L63" s="118" t="str">
        <f>IF(OR($E$58&lt;&gt;"2 - avanzamento lavori",$U$6=0),"",IF(AND(L61=100%,K64=(90%*'1-Impresa_1'!$L$69)),(10%*'1-Impresa_1'!$L$69),IF(AND(L61=100%,K64=(40%*'1-Impresa_1'!$L$69)),(60%*'1-Impresa_1'!$L$69),IF(AND(L61=100%,K64=0),'1-Impresa_1'!$L$69,IF(AND(L61&gt;=90%,L61&lt;100%,K64=0),(90%*'1-Impresa_1'!$L$69),IF(AND(L61&gt;=40%,L61&lt;90%,K64&lt;(40%*'1-Impresa_1'!$L$69)),(40%*'1-Impresa_1'!$L$69),IF(AND(L61&gt;=90%,L61&lt;100%,K64=(40%*'1-Impresa_1'!$L$69)),(50%*'1-Impresa_1'!$L$69),0)))))))</f>
        <v/>
      </c>
      <c r="M63" s="118" t="str">
        <f>IF(OR($E$58&lt;&gt;"2 - avanzamento lavori",$U$6=0),"",IF(AND(M61=100%,L64=(90%*'1-Impresa_1'!$L$69)),(10%*'1-Impresa_1'!$L$69),IF(AND(M61=100%,L64=(40%*'1-Impresa_1'!$L$69)),(60%*'1-Impresa_1'!$L$69),IF(AND(M61=100%,L64=0),'1-Impresa_1'!$L$69,IF(AND(M61&gt;=90%,M61&lt;100%,L64=0),(90%*'1-Impresa_1'!$L$69),IF(AND(M61&gt;=40%,M61&lt;90%,L64&lt;(40%*'1-Impresa_1'!$L$69)),(40%*'1-Impresa_1'!$L$69),IF(AND(M61&gt;=90%,M61&lt;100%,L64=(40%*'1-Impresa_1'!$L$69)),(50%*'1-Impresa_1'!$L$69),0)))))))</f>
        <v/>
      </c>
      <c r="N63" s="118" t="str">
        <f>IF(OR($E$58&lt;&gt;"2 - avanzamento lavori",$U$6=0),"",IF(AND(N61=100%,M64=(90%*'1-Impresa_1'!$L$69)),(10%*'1-Impresa_1'!$L$69),IF(AND(N61=100%,M64=(40%*'1-Impresa_1'!$L$69)),(60%*'1-Impresa_1'!$L$69),IF(AND(N61=100%,M64=0),'1-Impresa_1'!$L$69,IF(AND(N61&gt;=90%,N61&lt;100%,M64=0),(90%*'1-Impresa_1'!$L$69),IF(AND(N61&gt;=40%,N61&lt;90%,M64&lt;(40%*'1-Impresa_1'!$L$69)),(40%*'1-Impresa_1'!$L$69),IF(AND(N61&gt;=90%,N61&lt;100%,M64=(40%*'1-Impresa_1'!$L$69)),(50%*'1-Impresa_1'!$L$69),0)))))))</f>
        <v/>
      </c>
      <c r="O63" s="118" t="str">
        <f>IF(OR($E$58&lt;&gt;"2 - avanzamento lavori",$U$6=0),"",IF(AND(O61=100%,N64=(90%*'1-Impresa_1'!$L$69)),(10%*'1-Impresa_1'!$L$69),IF(AND(O61=100%,N64=(40%*'1-Impresa_1'!$L$69)),(60%*'1-Impresa_1'!$L$69),IF(AND(O61=100%,N64=0),'1-Impresa_1'!$L$69,IF(AND(O61&gt;=90%,O61&lt;100%,N64=0),(90%*'1-Impresa_1'!$L$69),IF(AND(O61&gt;=40%,O61&lt;90%,N64&lt;(40%*'1-Impresa_1'!$L$69)),(40%*'1-Impresa_1'!$L$69),IF(AND(O61&gt;=90%,O61&lt;100%,N64=(40%*'1-Impresa_1'!$L$69)),(50%*'1-Impresa_1'!$L$69),0)))))))</f>
        <v/>
      </c>
      <c r="P63" s="118" t="str">
        <f>IF(OR($E$58&lt;&gt;"2 - avanzamento lavori",$U$6=0),"",IF(AND(P61=100%,O64=(90%*'1-Impresa_1'!$L$69)),(10%*'1-Impresa_1'!$L$69),IF(AND(P61=100%,O64=(40%*'1-Impresa_1'!$L$69)),(60%*'1-Impresa_1'!$L$69),IF(AND(P61=100%,O64=0),'1-Impresa_1'!$L$69,IF(AND(P61&gt;=90%,P61&lt;100%,O64=0),(90%*'1-Impresa_1'!$L$69),IF(AND(P61&gt;=40%,P61&lt;90%,O64&lt;(40%*'1-Impresa_1'!$L$69)),(40%*'1-Impresa_1'!$L$69),IF(AND(P61&gt;=90%,P61&lt;100%,O64=(40%*'1-Impresa_1'!$L$69)),(50%*'1-Impresa_1'!$L$69),0)))))))</f>
        <v/>
      </c>
      <c r="Q63" s="118" t="str">
        <f>IF(OR($E$58&lt;&gt;"2 - avanzamento lavori",$U$6=0),"",IF(AND(Q61=100%,P64=(90%*'1-Impresa_1'!$L$69)),(10%*'1-Impresa_1'!$L$69),IF(AND(Q61=100%,P64=(40%*'1-Impresa_1'!$L$69)),(60%*'1-Impresa_1'!$L$69),IF(AND(Q61=100%,P64=0),'1-Impresa_1'!$L$69,IF(AND(Q61&gt;=90%,Q61&lt;100%,P64=0),(90%*'1-Impresa_1'!$L$69),IF(AND(Q61&gt;=40%,Q61&lt;90%,P64&lt;(40%*'1-Impresa_1'!$L$69)),(40%*'1-Impresa_1'!$L$69),IF(AND(Q61&gt;=90%,Q61&lt;100%,P64=(40%*'1-Impresa_1'!$L$69)),(50%*'1-Impresa_1'!$L$69),0)))))))</f>
        <v/>
      </c>
      <c r="R63" s="118" t="str">
        <f>IF(OR($E$58&lt;&gt;"2 - avanzamento lavori",$U$6=0),"",IF(AND(R61=100%,Q64=(90%*'1-Impresa_1'!$L$69)),(10%*'1-Impresa_1'!$L$69),IF(AND(R61=100%,Q64=(40%*'1-Impresa_1'!$L$69)),(60%*'1-Impresa_1'!$L$69),IF(AND(R61=100%,Q64=0),'1-Impresa_1'!$L$69,IF(AND(R61&gt;=90%,R61&lt;100%,Q64=0),(90%*'1-Impresa_1'!$L$69),IF(AND(R61&gt;=40%,R61&lt;90%,Q64&lt;(40%*'1-Impresa_1'!$L$69)),(40%*'1-Impresa_1'!$L$69),IF(AND(R61&gt;=90%,R61&lt;100%,Q64=(40%*'1-Impresa_1'!$L$69)),(50%*'1-Impresa_1'!$L$69),0)))))))</f>
        <v/>
      </c>
      <c r="S63" s="118" t="str">
        <f>IF(OR($E$58&lt;&gt;"2 - avanzamento lavori",$U$6=0),"",IF(AND(S61=100%,R64=(90%*'1-Impresa_1'!$L$69)),(10%*'1-Impresa_1'!$L$69),IF(AND(S61=100%,R64=(40%*'1-Impresa_1'!$L$69)),(60%*'1-Impresa_1'!$L$69),IF(AND(S61=100%,R64=0),'1-Impresa_1'!$L$69,IF(AND(S61&gt;=90%,S61&lt;100%,R64=0),(90%*'1-Impresa_1'!$L$69),IF(AND(S61&gt;=40%,S61&lt;90%,R64&lt;(40%*'1-Impresa_1'!$L$69)),(40%*'1-Impresa_1'!$L$69),IF(AND(S61&gt;=90%,S61&lt;100%,R64=(40%*'1-Impresa_1'!$L$69)),(50%*'1-Impresa_1'!$L$69),0)))))))</f>
        <v/>
      </c>
      <c r="T63" s="118" t="str">
        <f>IF(OR($E$58&lt;&gt;"2 - avanzamento lavori",$U$6=0),"",IF(AND(T61=100%,S64=(90%*'1-Impresa_1'!$L$69)),(10%*'1-Impresa_1'!$L$69),IF(AND(T61=100%,S64=(40%*'1-Impresa_1'!$L$69)),(60%*'1-Impresa_1'!$L$69),IF(AND(T61=100%,S64=0),'1-Impresa_1'!$L$69,IF(AND(T61&gt;=90%,T61&lt;100%,S64=0),(90%*'1-Impresa_1'!$L$69),IF(AND(T61&gt;=40%,T61&lt;90%,S64&lt;(40%*'1-Impresa_1'!$L$69)),(40%*'1-Impresa_1'!$L$69),IF(AND(T61&gt;=90%,T61&lt;100%,S64=(40%*'1-Impresa_1'!$L$69)),(50%*'1-Impresa_1'!$L$69),0)))))))</f>
        <v/>
      </c>
      <c r="U63" s="119">
        <f>SUM(C63:T63)</f>
        <v>0</v>
      </c>
      <c r="V63" s="223" t="str">
        <f>IF(E58=Elenco!I6,"",IF(AND(E58=Elenco!I7,'1-Impresa_1'!L69&gt;0,U63='1-Impresa_1'!L69),"OK","Check"))</f>
        <v>Check</v>
      </c>
    </row>
    <row r="64" spans="2:24" ht="20.100000000000001" customHeight="1" thickBot="1" x14ac:dyDescent="0.25">
      <c r="B64" s="145" t="s">
        <v>158</v>
      </c>
      <c r="C64" s="60">
        <f>IF(C62&lt;&gt;"",C62,IF(C63&lt;&gt;"",C63,0))</f>
        <v>0</v>
      </c>
      <c r="D64" s="60">
        <f>IF(D62&lt;&gt;"",(D62+C64),IF(D63&lt;&gt;"",(D63+C64),0))</f>
        <v>0</v>
      </c>
      <c r="E64" s="60">
        <f t="shared" ref="E64:T64" si="18">IF(E62&lt;&gt;"",(E62+D64),IF(E63&lt;&gt;"",(E63+D64),0))</f>
        <v>0</v>
      </c>
      <c r="F64" s="60">
        <f t="shared" si="18"/>
        <v>0</v>
      </c>
      <c r="G64" s="60">
        <f t="shared" si="18"/>
        <v>0</v>
      </c>
      <c r="H64" s="60">
        <f t="shared" si="18"/>
        <v>0</v>
      </c>
      <c r="I64" s="60">
        <f t="shared" si="18"/>
        <v>0</v>
      </c>
      <c r="J64" s="60">
        <f t="shared" si="18"/>
        <v>0</v>
      </c>
      <c r="K64" s="60">
        <f t="shared" si="18"/>
        <v>0</v>
      </c>
      <c r="L64" s="60">
        <f t="shared" si="18"/>
        <v>0</v>
      </c>
      <c r="M64" s="60">
        <f t="shared" si="18"/>
        <v>0</v>
      </c>
      <c r="N64" s="60">
        <f t="shared" si="18"/>
        <v>0</v>
      </c>
      <c r="O64" s="60">
        <f t="shared" si="18"/>
        <v>0</v>
      </c>
      <c r="P64" s="60">
        <f t="shared" si="18"/>
        <v>0</v>
      </c>
      <c r="Q64" s="60">
        <f t="shared" si="18"/>
        <v>0</v>
      </c>
      <c r="R64" s="60">
        <f t="shared" si="18"/>
        <v>0</v>
      </c>
      <c r="S64" s="60">
        <f t="shared" si="18"/>
        <v>0</v>
      </c>
      <c r="T64" s="60">
        <f t="shared" si="18"/>
        <v>0</v>
      </c>
      <c r="U64" s="84"/>
      <c r="V64" s="198"/>
    </row>
  </sheetData>
  <sheetProtection algorithmName="SHA-512" hashValue="0w1K5wGtP2CBNPaWOtI2L322nqX9JWeTozQi9NX8iupL3IJlZN5Pd+dFkALF7npH30MTpapiV1satMecKPjswA==" saltValue="LJnccZn2oseZLGZVRwhm7A==" spinCount="100000" sheet="1" objects="1" scenarios="1"/>
  <mergeCells count="6">
    <mergeCell ref="I58:V58"/>
    <mergeCell ref="B3:E3"/>
    <mergeCell ref="F3:I3"/>
    <mergeCell ref="B58:D58"/>
    <mergeCell ref="E58:F58"/>
    <mergeCell ref="G58:H58"/>
  </mergeCells>
  <conditionalFormatting sqref="F3">
    <cfRule type="containsText" dxfId="161" priority="10" operator="containsText" text="Articolazione temporale coerente con punto 3)">
      <formula>NOT(ISERROR(SEARCH("Articolazione temporale coerente con punto 3)",F3)))</formula>
    </cfRule>
    <cfRule type="containsText" dxfId="160" priority="11" operator="containsText" text="Rivedere articolazione temporale">
      <formula>NOT(ISERROR(SEARCH("Rivedere articolazione temporale",F3)))</formula>
    </cfRule>
  </conditionalFormatting>
  <conditionalFormatting sqref="V6:V55">
    <cfRule type="containsText" dxfId="159" priority="8" operator="containsText" text="CHECK">
      <formula>NOT(ISERROR(SEARCH("CHECK",V6)))</formula>
    </cfRule>
    <cfRule type="containsText" dxfId="158" priority="9" operator="containsText" text="ok">
      <formula>NOT(ISERROR(SEARCH("ok",V6)))</formula>
    </cfRule>
  </conditionalFormatting>
  <conditionalFormatting sqref="V56">
    <cfRule type="containsText" dxfId="157" priority="6" operator="containsText" text="CHECK">
      <formula>NOT(ISERROR(SEARCH("CHECK",V56)))</formula>
    </cfRule>
    <cfRule type="containsText" dxfId="156" priority="7" operator="containsText" text="ok">
      <formula>NOT(ISERROR(SEARCH("ok",V56)))</formula>
    </cfRule>
  </conditionalFormatting>
  <conditionalFormatting sqref="C62:T63">
    <cfRule type="cellIs" dxfId="155" priority="5" operator="equal">
      <formula>0</formula>
    </cfRule>
  </conditionalFormatting>
  <conditionalFormatting sqref="G58">
    <cfRule type="containsText" dxfId="154" priority="3" operator="containsText" text="OK">
      <formula>NOT(ISERROR(SEARCH("OK",G58)))</formula>
    </cfRule>
    <cfRule type="containsText" dxfId="153" priority="4" operator="containsText" text="Selezionare">
      <formula>NOT(ISERROR(SEARCH("Selezionare",G58)))</formula>
    </cfRule>
  </conditionalFormatting>
  <conditionalFormatting sqref="V62:V63">
    <cfRule type="containsText" dxfId="152" priority="1" operator="containsText" text="CHECK">
      <formula>NOT(ISERROR(SEARCH("CHECK",V62)))</formula>
    </cfRule>
    <cfRule type="containsText" dxfId="151" priority="2" operator="containsText" text="ok">
      <formula>NOT(ISERROR(SEARCH("ok",V62)))</formula>
    </cfRule>
  </conditionalFormatting>
  <printOptions horizontalCentered="1" verticalCentered="1"/>
  <pageMargins left="0.11811023622047245" right="0.11811023622047245" top="0.15748031496062992" bottom="0.15748031496062992" header="0.31496062992125984" footer="0.31496062992125984"/>
  <pageSetup paperSize="9" scale="59" orientation="landscape" r:id="rId1"/>
  <ignoredErrors>
    <ignoredError sqref="B27:B55 B9 B10:B21 B22:B2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tra le opzioni disponibili">
          <x14:formula1>
            <xm:f>Elenco!$I$6:$I$7</xm:f>
          </x14:formula1>
          <xm:sqref>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tint="0.59999389629810485"/>
  </sheetPr>
  <dimension ref="A1:D63"/>
  <sheetViews>
    <sheetView showGridLines="0" defaultGridColor="0" view="pageBreakPreview" colorId="23" zoomScaleNormal="100" zoomScaleSheetLayoutView="100" workbookViewId="0">
      <selection activeCell="C4" sqref="C4:C5"/>
    </sheetView>
  </sheetViews>
  <sheetFormatPr defaultColWidth="12.140625" defaultRowHeight="10.199999999999999" x14ac:dyDescent="0.2"/>
  <cols>
    <col min="1" max="1" width="7.140625" style="18" customWidth="1"/>
    <col min="2" max="2" width="52.140625" style="18" customWidth="1"/>
    <col min="3" max="4" width="20.28515625" style="18" customWidth="1"/>
    <col min="5" max="240" width="12.140625" style="18"/>
    <col min="241" max="241" width="7.140625" style="18" customWidth="1"/>
    <col min="242" max="242" width="5.140625" style="18" customWidth="1"/>
    <col min="243" max="243" width="6" style="18" customWidth="1"/>
    <col min="244" max="244" width="4.28515625" style="18" customWidth="1"/>
    <col min="245" max="245" width="6" style="18" customWidth="1"/>
    <col min="246" max="246" width="4.28515625" style="18" customWidth="1"/>
    <col min="247" max="247" width="6" style="18" customWidth="1"/>
    <col min="248" max="248" width="33.28515625" style="18" customWidth="1"/>
    <col min="249" max="249" width="4.28515625" style="18" customWidth="1"/>
    <col min="250" max="250" width="22.140625" style="18" bestFit="1" customWidth="1"/>
    <col min="251" max="251" width="4.28515625" style="18" customWidth="1"/>
    <col min="252" max="252" width="22.140625" style="18" bestFit="1" customWidth="1"/>
    <col min="253" max="253" width="16.28515625" style="18" bestFit="1" customWidth="1"/>
    <col min="254" max="254" width="12.140625" style="18"/>
    <col min="255" max="255" width="13.28515625" style="18" bestFit="1" customWidth="1"/>
    <col min="256" max="496" width="12.140625" style="18"/>
    <col min="497" max="497" width="7.140625" style="18" customWidth="1"/>
    <col min="498" max="498" width="5.140625" style="18" customWidth="1"/>
    <col min="499" max="499" width="6" style="18" customWidth="1"/>
    <col min="500" max="500" width="4.28515625" style="18" customWidth="1"/>
    <col min="501" max="501" width="6" style="18" customWidth="1"/>
    <col min="502" max="502" width="4.28515625" style="18" customWidth="1"/>
    <col min="503" max="503" width="6" style="18" customWidth="1"/>
    <col min="504" max="504" width="33.28515625" style="18" customWidth="1"/>
    <col min="505" max="505" width="4.28515625" style="18" customWidth="1"/>
    <col min="506" max="506" width="22.140625" style="18" bestFit="1" customWidth="1"/>
    <col min="507" max="507" width="4.28515625" style="18" customWidth="1"/>
    <col min="508" max="508" width="22.140625" style="18" bestFit="1" customWidth="1"/>
    <col min="509" max="509" width="16.28515625" style="18" bestFit="1" customWidth="1"/>
    <col min="510" max="510" width="12.140625" style="18"/>
    <col min="511" max="511" width="13.28515625" style="18" bestFit="1" customWidth="1"/>
    <col min="512" max="752" width="12.140625" style="18"/>
    <col min="753" max="753" width="7.140625" style="18" customWidth="1"/>
    <col min="754" max="754" width="5.140625" style="18" customWidth="1"/>
    <col min="755" max="755" width="6" style="18" customWidth="1"/>
    <col min="756" max="756" width="4.28515625" style="18" customWidth="1"/>
    <col min="757" max="757" width="6" style="18" customWidth="1"/>
    <col min="758" max="758" width="4.28515625" style="18" customWidth="1"/>
    <col min="759" max="759" width="6" style="18" customWidth="1"/>
    <col min="760" max="760" width="33.28515625" style="18" customWidth="1"/>
    <col min="761" max="761" width="4.28515625" style="18" customWidth="1"/>
    <col min="762" max="762" width="22.140625" style="18" bestFit="1" customWidth="1"/>
    <col min="763" max="763" width="4.28515625" style="18" customWidth="1"/>
    <col min="764" max="764" width="22.140625" style="18" bestFit="1" customWidth="1"/>
    <col min="765" max="765" width="16.28515625" style="18" bestFit="1" customWidth="1"/>
    <col min="766" max="766" width="12.140625" style="18"/>
    <col min="767" max="767" width="13.28515625" style="18" bestFit="1" customWidth="1"/>
    <col min="768" max="1008" width="12.140625" style="18"/>
    <col min="1009" max="1009" width="7.140625" style="18" customWidth="1"/>
    <col min="1010" max="1010" width="5.140625" style="18" customWidth="1"/>
    <col min="1011" max="1011" width="6" style="18" customWidth="1"/>
    <col min="1012" max="1012" width="4.28515625" style="18" customWidth="1"/>
    <col min="1013" max="1013" width="6" style="18" customWidth="1"/>
    <col min="1014" max="1014" width="4.28515625" style="18" customWidth="1"/>
    <col min="1015" max="1015" width="6" style="18" customWidth="1"/>
    <col min="1016" max="1016" width="33.28515625" style="18" customWidth="1"/>
    <col min="1017" max="1017" width="4.28515625" style="18" customWidth="1"/>
    <col min="1018" max="1018" width="22.140625" style="18" bestFit="1" customWidth="1"/>
    <col min="1019" max="1019" width="4.28515625" style="18" customWidth="1"/>
    <col min="1020" max="1020" width="22.140625" style="18" bestFit="1" customWidth="1"/>
    <col min="1021" max="1021" width="16.28515625" style="18" bestFit="1" customWidth="1"/>
    <col min="1022" max="1022" width="12.140625" style="18"/>
    <col min="1023" max="1023" width="13.28515625" style="18" bestFit="1" customWidth="1"/>
    <col min="1024" max="1264" width="12.140625" style="18"/>
    <col min="1265" max="1265" width="7.140625" style="18" customWidth="1"/>
    <col min="1266" max="1266" width="5.140625" style="18" customWidth="1"/>
    <col min="1267" max="1267" width="6" style="18" customWidth="1"/>
    <col min="1268" max="1268" width="4.28515625" style="18" customWidth="1"/>
    <col min="1269" max="1269" width="6" style="18" customWidth="1"/>
    <col min="1270" max="1270" width="4.28515625" style="18" customWidth="1"/>
    <col min="1271" max="1271" width="6" style="18" customWidth="1"/>
    <col min="1272" max="1272" width="33.28515625" style="18" customWidth="1"/>
    <col min="1273" max="1273" width="4.28515625" style="18" customWidth="1"/>
    <col min="1274" max="1274" width="22.140625" style="18" bestFit="1" customWidth="1"/>
    <col min="1275" max="1275" width="4.28515625" style="18" customWidth="1"/>
    <col min="1276" max="1276" width="22.140625" style="18" bestFit="1" customWidth="1"/>
    <col min="1277" max="1277" width="16.28515625" style="18" bestFit="1" customWidth="1"/>
    <col min="1278" max="1278" width="12.140625" style="18"/>
    <col min="1279" max="1279" width="13.28515625" style="18" bestFit="1" customWidth="1"/>
    <col min="1280" max="1520" width="12.140625" style="18"/>
    <col min="1521" max="1521" width="7.140625" style="18" customWidth="1"/>
    <col min="1522" max="1522" width="5.140625" style="18" customWidth="1"/>
    <col min="1523" max="1523" width="6" style="18" customWidth="1"/>
    <col min="1524" max="1524" width="4.28515625" style="18" customWidth="1"/>
    <col min="1525" max="1525" width="6" style="18" customWidth="1"/>
    <col min="1526" max="1526" width="4.28515625" style="18" customWidth="1"/>
    <col min="1527" max="1527" width="6" style="18" customWidth="1"/>
    <col min="1528" max="1528" width="33.28515625" style="18" customWidth="1"/>
    <col min="1529" max="1529" width="4.28515625" style="18" customWidth="1"/>
    <col min="1530" max="1530" width="22.140625" style="18" bestFit="1" customWidth="1"/>
    <col min="1531" max="1531" width="4.28515625" style="18" customWidth="1"/>
    <col min="1532" max="1532" width="22.140625" style="18" bestFit="1" customWidth="1"/>
    <col min="1533" max="1533" width="16.28515625" style="18" bestFit="1" customWidth="1"/>
    <col min="1534" max="1534" width="12.140625" style="18"/>
    <col min="1535" max="1535" width="13.28515625" style="18" bestFit="1" customWidth="1"/>
    <col min="1536" max="1776" width="12.140625" style="18"/>
    <col min="1777" max="1777" width="7.140625" style="18" customWidth="1"/>
    <col min="1778" max="1778" width="5.140625" style="18" customWidth="1"/>
    <col min="1779" max="1779" width="6" style="18" customWidth="1"/>
    <col min="1780" max="1780" width="4.28515625" style="18" customWidth="1"/>
    <col min="1781" max="1781" width="6" style="18" customWidth="1"/>
    <col min="1782" max="1782" width="4.28515625" style="18" customWidth="1"/>
    <col min="1783" max="1783" width="6" style="18" customWidth="1"/>
    <col min="1784" max="1784" width="33.28515625" style="18" customWidth="1"/>
    <col min="1785" max="1785" width="4.28515625" style="18" customWidth="1"/>
    <col min="1786" max="1786" width="22.140625" style="18" bestFit="1" customWidth="1"/>
    <col min="1787" max="1787" width="4.28515625" style="18" customWidth="1"/>
    <col min="1788" max="1788" width="22.140625" style="18" bestFit="1" customWidth="1"/>
    <col min="1789" max="1789" width="16.28515625" style="18" bestFit="1" customWidth="1"/>
    <col min="1790" max="1790" width="12.140625" style="18"/>
    <col min="1791" max="1791" width="13.28515625" style="18" bestFit="1" customWidth="1"/>
    <col min="1792" max="2032" width="12.140625" style="18"/>
    <col min="2033" max="2033" width="7.140625" style="18" customWidth="1"/>
    <col min="2034" max="2034" width="5.140625" style="18" customWidth="1"/>
    <col min="2035" max="2035" width="6" style="18" customWidth="1"/>
    <col min="2036" max="2036" width="4.28515625" style="18" customWidth="1"/>
    <col min="2037" max="2037" width="6" style="18" customWidth="1"/>
    <col min="2038" max="2038" width="4.28515625" style="18" customWidth="1"/>
    <col min="2039" max="2039" width="6" style="18" customWidth="1"/>
    <col min="2040" max="2040" width="33.28515625" style="18" customWidth="1"/>
    <col min="2041" max="2041" width="4.28515625" style="18" customWidth="1"/>
    <col min="2042" max="2042" width="22.140625" style="18" bestFit="1" customWidth="1"/>
    <col min="2043" max="2043" width="4.28515625" style="18" customWidth="1"/>
    <col min="2044" max="2044" width="22.140625" style="18" bestFit="1" customWidth="1"/>
    <col min="2045" max="2045" width="16.28515625" style="18" bestFit="1" customWidth="1"/>
    <col min="2046" max="2046" width="12.140625" style="18"/>
    <col min="2047" max="2047" width="13.28515625" style="18" bestFit="1" customWidth="1"/>
    <col min="2048" max="2288" width="12.140625" style="18"/>
    <col min="2289" max="2289" width="7.140625" style="18" customWidth="1"/>
    <col min="2290" max="2290" width="5.140625" style="18" customWidth="1"/>
    <col min="2291" max="2291" width="6" style="18" customWidth="1"/>
    <col min="2292" max="2292" width="4.28515625" style="18" customWidth="1"/>
    <col min="2293" max="2293" width="6" style="18" customWidth="1"/>
    <col min="2294" max="2294" width="4.28515625" style="18" customWidth="1"/>
    <col min="2295" max="2295" width="6" style="18" customWidth="1"/>
    <col min="2296" max="2296" width="33.28515625" style="18" customWidth="1"/>
    <col min="2297" max="2297" width="4.28515625" style="18" customWidth="1"/>
    <col min="2298" max="2298" width="22.140625" style="18" bestFit="1" customWidth="1"/>
    <col min="2299" max="2299" width="4.28515625" style="18" customWidth="1"/>
    <col min="2300" max="2300" width="22.140625" style="18" bestFit="1" customWidth="1"/>
    <col min="2301" max="2301" width="16.28515625" style="18" bestFit="1" customWidth="1"/>
    <col min="2302" max="2302" width="12.140625" style="18"/>
    <col min="2303" max="2303" width="13.28515625" style="18" bestFit="1" customWidth="1"/>
    <col min="2304" max="2544" width="12.140625" style="18"/>
    <col min="2545" max="2545" width="7.140625" style="18" customWidth="1"/>
    <col min="2546" max="2546" width="5.140625" style="18" customWidth="1"/>
    <col min="2547" max="2547" width="6" style="18" customWidth="1"/>
    <col min="2548" max="2548" width="4.28515625" style="18" customWidth="1"/>
    <col min="2549" max="2549" width="6" style="18" customWidth="1"/>
    <col min="2550" max="2550" width="4.28515625" style="18" customWidth="1"/>
    <col min="2551" max="2551" width="6" style="18" customWidth="1"/>
    <col min="2552" max="2552" width="33.28515625" style="18" customWidth="1"/>
    <col min="2553" max="2553" width="4.28515625" style="18" customWidth="1"/>
    <col min="2554" max="2554" width="22.140625" style="18" bestFit="1" customWidth="1"/>
    <col min="2555" max="2555" width="4.28515625" style="18" customWidth="1"/>
    <col min="2556" max="2556" width="22.140625" style="18" bestFit="1" customWidth="1"/>
    <col min="2557" max="2557" width="16.28515625" style="18" bestFit="1" customWidth="1"/>
    <col min="2558" max="2558" width="12.140625" style="18"/>
    <col min="2559" max="2559" width="13.28515625" style="18" bestFit="1" customWidth="1"/>
    <col min="2560" max="2800" width="12.140625" style="18"/>
    <col min="2801" max="2801" width="7.140625" style="18" customWidth="1"/>
    <col min="2802" max="2802" width="5.140625" style="18" customWidth="1"/>
    <col min="2803" max="2803" width="6" style="18" customWidth="1"/>
    <col min="2804" max="2804" width="4.28515625" style="18" customWidth="1"/>
    <col min="2805" max="2805" width="6" style="18" customWidth="1"/>
    <col min="2806" max="2806" width="4.28515625" style="18" customWidth="1"/>
    <col min="2807" max="2807" width="6" style="18" customWidth="1"/>
    <col min="2808" max="2808" width="33.28515625" style="18" customWidth="1"/>
    <col min="2809" max="2809" width="4.28515625" style="18" customWidth="1"/>
    <col min="2810" max="2810" width="22.140625" style="18" bestFit="1" customWidth="1"/>
    <col min="2811" max="2811" width="4.28515625" style="18" customWidth="1"/>
    <col min="2812" max="2812" width="22.140625" style="18" bestFit="1" customWidth="1"/>
    <col min="2813" max="2813" width="16.28515625" style="18" bestFit="1" customWidth="1"/>
    <col min="2814" max="2814" width="12.140625" style="18"/>
    <col min="2815" max="2815" width="13.28515625" style="18" bestFit="1" customWidth="1"/>
    <col min="2816" max="3056" width="12.140625" style="18"/>
    <col min="3057" max="3057" width="7.140625" style="18" customWidth="1"/>
    <col min="3058" max="3058" width="5.140625" style="18" customWidth="1"/>
    <col min="3059" max="3059" width="6" style="18" customWidth="1"/>
    <col min="3060" max="3060" width="4.28515625" style="18" customWidth="1"/>
    <col min="3061" max="3061" width="6" style="18" customWidth="1"/>
    <col min="3062" max="3062" width="4.28515625" style="18" customWidth="1"/>
    <col min="3063" max="3063" width="6" style="18" customWidth="1"/>
    <col min="3064" max="3064" width="33.28515625" style="18" customWidth="1"/>
    <col min="3065" max="3065" width="4.28515625" style="18" customWidth="1"/>
    <col min="3066" max="3066" width="22.140625" style="18" bestFit="1" customWidth="1"/>
    <col min="3067" max="3067" width="4.28515625" style="18" customWidth="1"/>
    <col min="3068" max="3068" width="22.140625" style="18" bestFit="1" customWidth="1"/>
    <col min="3069" max="3069" width="16.28515625" style="18" bestFit="1" customWidth="1"/>
    <col min="3070" max="3070" width="12.140625" style="18"/>
    <col min="3071" max="3071" width="13.28515625" style="18" bestFit="1" customWidth="1"/>
    <col min="3072" max="3312" width="12.140625" style="18"/>
    <col min="3313" max="3313" width="7.140625" style="18" customWidth="1"/>
    <col min="3314" max="3314" width="5.140625" style="18" customWidth="1"/>
    <col min="3315" max="3315" width="6" style="18" customWidth="1"/>
    <col min="3316" max="3316" width="4.28515625" style="18" customWidth="1"/>
    <col min="3317" max="3317" width="6" style="18" customWidth="1"/>
    <col min="3318" max="3318" width="4.28515625" style="18" customWidth="1"/>
    <col min="3319" max="3319" width="6" style="18" customWidth="1"/>
    <col min="3320" max="3320" width="33.28515625" style="18" customWidth="1"/>
    <col min="3321" max="3321" width="4.28515625" style="18" customWidth="1"/>
    <col min="3322" max="3322" width="22.140625" style="18" bestFit="1" customWidth="1"/>
    <col min="3323" max="3323" width="4.28515625" style="18" customWidth="1"/>
    <col min="3324" max="3324" width="22.140625" style="18" bestFit="1" customWidth="1"/>
    <col min="3325" max="3325" width="16.28515625" style="18" bestFit="1" customWidth="1"/>
    <col min="3326" max="3326" width="12.140625" style="18"/>
    <col min="3327" max="3327" width="13.28515625" style="18" bestFit="1" customWidth="1"/>
    <col min="3328" max="3568" width="12.140625" style="18"/>
    <col min="3569" max="3569" width="7.140625" style="18" customWidth="1"/>
    <col min="3570" max="3570" width="5.140625" style="18" customWidth="1"/>
    <col min="3571" max="3571" width="6" style="18" customWidth="1"/>
    <col min="3572" max="3572" width="4.28515625" style="18" customWidth="1"/>
    <col min="3573" max="3573" width="6" style="18" customWidth="1"/>
    <col min="3574" max="3574" width="4.28515625" style="18" customWidth="1"/>
    <col min="3575" max="3575" width="6" style="18" customWidth="1"/>
    <col min="3576" max="3576" width="33.28515625" style="18" customWidth="1"/>
    <col min="3577" max="3577" width="4.28515625" style="18" customWidth="1"/>
    <col min="3578" max="3578" width="22.140625" style="18" bestFit="1" customWidth="1"/>
    <col min="3579" max="3579" width="4.28515625" style="18" customWidth="1"/>
    <col min="3580" max="3580" width="22.140625" style="18" bestFit="1" customWidth="1"/>
    <col min="3581" max="3581" width="16.28515625" style="18" bestFit="1" customWidth="1"/>
    <col min="3582" max="3582" width="12.140625" style="18"/>
    <col min="3583" max="3583" width="13.28515625" style="18" bestFit="1" customWidth="1"/>
    <col min="3584" max="3824" width="12.140625" style="18"/>
    <col min="3825" max="3825" width="7.140625" style="18" customWidth="1"/>
    <col min="3826" max="3826" width="5.140625" style="18" customWidth="1"/>
    <col min="3827" max="3827" width="6" style="18" customWidth="1"/>
    <col min="3828" max="3828" width="4.28515625" style="18" customWidth="1"/>
    <col min="3829" max="3829" width="6" style="18" customWidth="1"/>
    <col min="3830" max="3830" width="4.28515625" style="18" customWidth="1"/>
    <col min="3831" max="3831" width="6" style="18" customWidth="1"/>
    <col min="3832" max="3832" width="33.28515625" style="18" customWidth="1"/>
    <col min="3833" max="3833" width="4.28515625" style="18" customWidth="1"/>
    <col min="3834" max="3834" width="22.140625" style="18" bestFit="1" customWidth="1"/>
    <col min="3835" max="3835" width="4.28515625" style="18" customWidth="1"/>
    <col min="3836" max="3836" width="22.140625" style="18" bestFit="1" customWidth="1"/>
    <col min="3837" max="3837" width="16.28515625" style="18" bestFit="1" customWidth="1"/>
    <col min="3838" max="3838" width="12.140625" style="18"/>
    <col min="3839" max="3839" width="13.28515625" style="18" bestFit="1" customWidth="1"/>
    <col min="3840" max="4080" width="12.140625" style="18"/>
    <col min="4081" max="4081" width="7.140625" style="18" customWidth="1"/>
    <col min="4082" max="4082" width="5.140625" style="18" customWidth="1"/>
    <col min="4083" max="4083" width="6" style="18" customWidth="1"/>
    <col min="4084" max="4084" width="4.28515625" style="18" customWidth="1"/>
    <col min="4085" max="4085" width="6" style="18" customWidth="1"/>
    <col min="4086" max="4086" width="4.28515625" style="18" customWidth="1"/>
    <col min="4087" max="4087" width="6" style="18" customWidth="1"/>
    <col min="4088" max="4088" width="33.28515625" style="18" customWidth="1"/>
    <col min="4089" max="4089" width="4.28515625" style="18" customWidth="1"/>
    <col min="4090" max="4090" width="22.140625" style="18" bestFit="1" customWidth="1"/>
    <col min="4091" max="4091" width="4.28515625" style="18" customWidth="1"/>
    <col min="4092" max="4092" width="22.140625" style="18" bestFit="1" customWidth="1"/>
    <col min="4093" max="4093" width="16.28515625" style="18" bestFit="1" customWidth="1"/>
    <col min="4094" max="4094" width="12.140625" style="18"/>
    <col min="4095" max="4095" width="13.28515625" style="18" bestFit="1" customWidth="1"/>
    <col min="4096" max="4336" width="12.140625" style="18"/>
    <col min="4337" max="4337" width="7.140625" style="18" customWidth="1"/>
    <col min="4338" max="4338" width="5.140625" style="18" customWidth="1"/>
    <col min="4339" max="4339" width="6" style="18" customWidth="1"/>
    <col min="4340" max="4340" width="4.28515625" style="18" customWidth="1"/>
    <col min="4341" max="4341" width="6" style="18" customWidth="1"/>
    <col min="4342" max="4342" width="4.28515625" style="18" customWidth="1"/>
    <col min="4343" max="4343" width="6" style="18" customWidth="1"/>
    <col min="4344" max="4344" width="33.28515625" style="18" customWidth="1"/>
    <col min="4345" max="4345" width="4.28515625" style="18" customWidth="1"/>
    <col min="4346" max="4346" width="22.140625" style="18" bestFit="1" customWidth="1"/>
    <col min="4347" max="4347" width="4.28515625" style="18" customWidth="1"/>
    <col min="4348" max="4348" width="22.140625" style="18" bestFit="1" customWidth="1"/>
    <col min="4349" max="4349" width="16.28515625" style="18" bestFit="1" customWidth="1"/>
    <col min="4350" max="4350" width="12.140625" style="18"/>
    <col min="4351" max="4351" width="13.28515625" style="18" bestFit="1" customWidth="1"/>
    <col min="4352" max="4592" width="12.140625" style="18"/>
    <col min="4593" max="4593" width="7.140625" style="18" customWidth="1"/>
    <col min="4594" max="4594" width="5.140625" style="18" customWidth="1"/>
    <col min="4595" max="4595" width="6" style="18" customWidth="1"/>
    <col min="4596" max="4596" width="4.28515625" style="18" customWidth="1"/>
    <col min="4597" max="4597" width="6" style="18" customWidth="1"/>
    <col min="4598" max="4598" width="4.28515625" style="18" customWidth="1"/>
    <col min="4599" max="4599" width="6" style="18" customWidth="1"/>
    <col min="4600" max="4600" width="33.28515625" style="18" customWidth="1"/>
    <col min="4601" max="4601" width="4.28515625" style="18" customWidth="1"/>
    <col min="4602" max="4602" width="22.140625" style="18" bestFit="1" customWidth="1"/>
    <col min="4603" max="4603" width="4.28515625" style="18" customWidth="1"/>
    <col min="4604" max="4604" width="22.140625" style="18" bestFit="1" customWidth="1"/>
    <col min="4605" max="4605" width="16.28515625" style="18" bestFit="1" customWidth="1"/>
    <col min="4606" max="4606" width="12.140625" style="18"/>
    <col min="4607" max="4607" width="13.28515625" style="18" bestFit="1" customWidth="1"/>
    <col min="4608" max="4848" width="12.140625" style="18"/>
    <col min="4849" max="4849" width="7.140625" style="18" customWidth="1"/>
    <col min="4850" max="4850" width="5.140625" style="18" customWidth="1"/>
    <col min="4851" max="4851" width="6" style="18" customWidth="1"/>
    <col min="4852" max="4852" width="4.28515625" style="18" customWidth="1"/>
    <col min="4853" max="4853" width="6" style="18" customWidth="1"/>
    <col min="4854" max="4854" width="4.28515625" style="18" customWidth="1"/>
    <col min="4855" max="4855" width="6" style="18" customWidth="1"/>
    <col min="4856" max="4856" width="33.28515625" style="18" customWidth="1"/>
    <col min="4857" max="4857" width="4.28515625" style="18" customWidth="1"/>
    <col min="4858" max="4858" width="22.140625" style="18" bestFit="1" customWidth="1"/>
    <col min="4859" max="4859" width="4.28515625" style="18" customWidth="1"/>
    <col min="4860" max="4860" width="22.140625" style="18" bestFit="1" customWidth="1"/>
    <col min="4861" max="4861" width="16.28515625" style="18" bestFit="1" customWidth="1"/>
    <col min="4862" max="4862" width="12.140625" style="18"/>
    <col min="4863" max="4863" width="13.28515625" style="18" bestFit="1" customWidth="1"/>
    <col min="4864" max="5104" width="12.140625" style="18"/>
    <col min="5105" max="5105" width="7.140625" style="18" customWidth="1"/>
    <col min="5106" max="5106" width="5.140625" style="18" customWidth="1"/>
    <col min="5107" max="5107" width="6" style="18" customWidth="1"/>
    <col min="5108" max="5108" width="4.28515625" style="18" customWidth="1"/>
    <col min="5109" max="5109" width="6" style="18" customWidth="1"/>
    <col min="5110" max="5110" width="4.28515625" style="18" customWidth="1"/>
    <col min="5111" max="5111" width="6" style="18" customWidth="1"/>
    <col min="5112" max="5112" width="33.28515625" style="18" customWidth="1"/>
    <col min="5113" max="5113" width="4.28515625" style="18" customWidth="1"/>
    <col min="5114" max="5114" width="22.140625" style="18" bestFit="1" customWidth="1"/>
    <col min="5115" max="5115" width="4.28515625" style="18" customWidth="1"/>
    <col min="5116" max="5116" width="22.140625" style="18" bestFit="1" customWidth="1"/>
    <col min="5117" max="5117" width="16.28515625" style="18" bestFit="1" customWidth="1"/>
    <col min="5118" max="5118" width="12.140625" style="18"/>
    <col min="5119" max="5119" width="13.28515625" style="18" bestFit="1" customWidth="1"/>
    <col min="5120" max="5360" width="12.140625" style="18"/>
    <col min="5361" max="5361" width="7.140625" style="18" customWidth="1"/>
    <col min="5362" max="5362" width="5.140625" style="18" customWidth="1"/>
    <col min="5363" max="5363" width="6" style="18" customWidth="1"/>
    <col min="5364" max="5364" width="4.28515625" style="18" customWidth="1"/>
    <col min="5365" max="5365" width="6" style="18" customWidth="1"/>
    <col min="5366" max="5366" width="4.28515625" style="18" customWidth="1"/>
    <col min="5367" max="5367" width="6" style="18" customWidth="1"/>
    <col min="5368" max="5368" width="33.28515625" style="18" customWidth="1"/>
    <col min="5369" max="5369" width="4.28515625" style="18" customWidth="1"/>
    <col min="5370" max="5370" width="22.140625" style="18" bestFit="1" customWidth="1"/>
    <col min="5371" max="5371" width="4.28515625" style="18" customWidth="1"/>
    <col min="5372" max="5372" width="22.140625" style="18" bestFit="1" customWidth="1"/>
    <col min="5373" max="5373" width="16.28515625" style="18" bestFit="1" customWidth="1"/>
    <col min="5374" max="5374" width="12.140625" style="18"/>
    <col min="5375" max="5375" width="13.28515625" style="18" bestFit="1" customWidth="1"/>
    <col min="5376" max="5616" width="12.140625" style="18"/>
    <col min="5617" max="5617" width="7.140625" style="18" customWidth="1"/>
    <col min="5618" max="5618" width="5.140625" style="18" customWidth="1"/>
    <col min="5619" max="5619" width="6" style="18" customWidth="1"/>
    <col min="5620" max="5620" width="4.28515625" style="18" customWidth="1"/>
    <col min="5621" max="5621" width="6" style="18" customWidth="1"/>
    <col min="5622" max="5622" width="4.28515625" style="18" customWidth="1"/>
    <col min="5623" max="5623" width="6" style="18" customWidth="1"/>
    <col min="5624" max="5624" width="33.28515625" style="18" customWidth="1"/>
    <col min="5625" max="5625" width="4.28515625" style="18" customWidth="1"/>
    <col min="5626" max="5626" width="22.140625" style="18" bestFit="1" customWidth="1"/>
    <col min="5627" max="5627" width="4.28515625" style="18" customWidth="1"/>
    <col min="5628" max="5628" width="22.140625" style="18" bestFit="1" customWidth="1"/>
    <col min="5629" max="5629" width="16.28515625" style="18" bestFit="1" customWidth="1"/>
    <col min="5630" max="5630" width="12.140625" style="18"/>
    <col min="5631" max="5631" width="13.28515625" style="18" bestFit="1" customWidth="1"/>
    <col min="5632" max="5872" width="12.140625" style="18"/>
    <col min="5873" max="5873" width="7.140625" style="18" customWidth="1"/>
    <col min="5874" max="5874" width="5.140625" style="18" customWidth="1"/>
    <col min="5875" max="5875" width="6" style="18" customWidth="1"/>
    <col min="5876" max="5876" width="4.28515625" style="18" customWidth="1"/>
    <col min="5877" max="5877" width="6" style="18" customWidth="1"/>
    <col min="5878" max="5878" width="4.28515625" style="18" customWidth="1"/>
    <col min="5879" max="5879" width="6" style="18" customWidth="1"/>
    <col min="5880" max="5880" width="33.28515625" style="18" customWidth="1"/>
    <col min="5881" max="5881" width="4.28515625" style="18" customWidth="1"/>
    <col min="5882" max="5882" width="22.140625" style="18" bestFit="1" customWidth="1"/>
    <col min="5883" max="5883" width="4.28515625" style="18" customWidth="1"/>
    <col min="5884" max="5884" width="22.140625" style="18" bestFit="1" customWidth="1"/>
    <col min="5885" max="5885" width="16.28515625" style="18" bestFit="1" customWidth="1"/>
    <col min="5886" max="5886" width="12.140625" style="18"/>
    <col min="5887" max="5887" width="13.28515625" style="18" bestFit="1" customWidth="1"/>
    <col min="5888" max="6128" width="12.140625" style="18"/>
    <col min="6129" max="6129" width="7.140625" style="18" customWidth="1"/>
    <col min="6130" max="6130" width="5.140625" style="18" customWidth="1"/>
    <col min="6131" max="6131" width="6" style="18" customWidth="1"/>
    <col min="6132" max="6132" width="4.28515625" style="18" customWidth="1"/>
    <col min="6133" max="6133" width="6" style="18" customWidth="1"/>
    <col min="6134" max="6134" width="4.28515625" style="18" customWidth="1"/>
    <col min="6135" max="6135" width="6" style="18" customWidth="1"/>
    <col min="6136" max="6136" width="33.28515625" style="18" customWidth="1"/>
    <col min="6137" max="6137" width="4.28515625" style="18" customWidth="1"/>
    <col min="6138" max="6138" width="22.140625" style="18" bestFit="1" customWidth="1"/>
    <col min="6139" max="6139" width="4.28515625" style="18" customWidth="1"/>
    <col min="6140" max="6140" width="22.140625" style="18" bestFit="1" customWidth="1"/>
    <col min="6141" max="6141" width="16.28515625" style="18" bestFit="1" customWidth="1"/>
    <col min="6142" max="6142" width="12.140625" style="18"/>
    <col min="6143" max="6143" width="13.28515625" style="18" bestFit="1" customWidth="1"/>
    <col min="6144" max="6384" width="12.140625" style="18"/>
    <col min="6385" max="6385" width="7.140625" style="18" customWidth="1"/>
    <col min="6386" max="6386" width="5.140625" style="18" customWidth="1"/>
    <col min="6387" max="6387" width="6" style="18" customWidth="1"/>
    <col min="6388" max="6388" width="4.28515625" style="18" customWidth="1"/>
    <col min="6389" max="6389" width="6" style="18" customWidth="1"/>
    <col min="6390" max="6390" width="4.28515625" style="18" customWidth="1"/>
    <col min="6391" max="6391" width="6" style="18" customWidth="1"/>
    <col min="6392" max="6392" width="33.28515625" style="18" customWidth="1"/>
    <col min="6393" max="6393" width="4.28515625" style="18" customWidth="1"/>
    <col min="6394" max="6394" width="22.140625" style="18" bestFit="1" customWidth="1"/>
    <col min="6395" max="6395" width="4.28515625" style="18" customWidth="1"/>
    <col min="6396" max="6396" width="22.140625" style="18" bestFit="1" customWidth="1"/>
    <col min="6397" max="6397" width="16.28515625" style="18" bestFit="1" customWidth="1"/>
    <col min="6398" max="6398" width="12.140625" style="18"/>
    <col min="6399" max="6399" width="13.28515625" style="18" bestFit="1" customWidth="1"/>
    <col min="6400" max="6640" width="12.140625" style="18"/>
    <col min="6641" max="6641" width="7.140625" style="18" customWidth="1"/>
    <col min="6642" max="6642" width="5.140625" style="18" customWidth="1"/>
    <col min="6643" max="6643" width="6" style="18" customWidth="1"/>
    <col min="6644" max="6644" width="4.28515625" style="18" customWidth="1"/>
    <col min="6645" max="6645" width="6" style="18" customWidth="1"/>
    <col min="6646" max="6646" width="4.28515625" style="18" customWidth="1"/>
    <col min="6647" max="6647" width="6" style="18" customWidth="1"/>
    <col min="6648" max="6648" width="33.28515625" style="18" customWidth="1"/>
    <col min="6649" max="6649" width="4.28515625" style="18" customWidth="1"/>
    <col min="6650" max="6650" width="22.140625" style="18" bestFit="1" customWidth="1"/>
    <col min="6651" max="6651" width="4.28515625" style="18" customWidth="1"/>
    <col min="6652" max="6652" width="22.140625" style="18" bestFit="1" customWidth="1"/>
    <col min="6653" max="6653" width="16.28515625" style="18" bestFit="1" customWidth="1"/>
    <col min="6654" max="6654" width="12.140625" style="18"/>
    <col min="6655" max="6655" width="13.28515625" style="18" bestFit="1" customWidth="1"/>
    <col min="6656" max="6896" width="12.140625" style="18"/>
    <col min="6897" max="6897" width="7.140625" style="18" customWidth="1"/>
    <col min="6898" max="6898" width="5.140625" style="18" customWidth="1"/>
    <col min="6899" max="6899" width="6" style="18" customWidth="1"/>
    <col min="6900" max="6900" width="4.28515625" style="18" customWidth="1"/>
    <col min="6901" max="6901" width="6" style="18" customWidth="1"/>
    <col min="6902" max="6902" width="4.28515625" style="18" customWidth="1"/>
    <col min="6903" max="6903" width="6" style="18" customWidth="1"/>
    <col min="6904" max="6904" width="33.28515625" style="18" customWidth="1"/>
    <col min="6905" max="6905" width="4.28515625" style="18" customWidth="1"/>
    <col min="6906" max="6906" width="22.140625" style="18" bestFit="1" customWidth="1"/>
    <col min="6907" max="6907" width="4.28515625" style="18" customWidth="1"/>
    <col min="6908" max="6908" width="22.140625" style="18" bestFit="1" customWidth="1"/>
    <col min="6909" max="6909" width="16.28515625" style="18" bestFit="1" customWidth="1"/>
    <col min="6910" max="6910" width="12.140625" style="18"/>
    <col min="6911" max="6911" width="13.28515625" style="18" bestFit="1" customWidth="1"/>
    <col min="6912" max="7152" width="12.140625" style="18"/>
    <col min="7153" max="7153" width="7.140625" style="18" customWidth="1"/>
    <col min="7154" max="7154" width="5.140625" style="18" customWidth="1"/>
    <col min="7155" max="7155" width="6" style="18" customWidth="1"/>
    <col min="7156" max="7156" width="4.28515625" style="18" customWidth="1"/>
    <col min="7157" max="7157" width="6" style="18" customWidth="1"/>
    <col min="7158" max="7158" width="4.28515625" style="18" customWidth="1"/>
    <col min="7159" max="7159" width="6" style="18" customWidth="1"/>
    <col min="7160" max="7160" width="33.28515625" style="18" customWidth="1"/>
    <col min="7161" max="7161" width="4.28515625" style="18" customWidth="1"/>
    <col min="7162" max="7162" width="22.140625" style="18" bestFit="1" customWidth="1"/>
    <col min="7163" max="7163" width="4.28515625" style="18" customWidth="1"/>
    <col min="7164" max="7164" width="22.140625" style="18" bestFit="1" customWidth="1"/>
    <col min="7165" max="7165" width="16.28515625" style="18" bestFit="1" customWidth="1"/>
    <col min="7166" max="7166" width="12.140625" style="18"/>
    <col min="7167" max="7167" width="13.28515625" style="18" bestFit="1" customWidth="1"/>
    <col min="7168" max="7408" width="12.140625" style="18"/>
    <col min="7409" max="7409" width="7.140625" style="18" customWidth="1"/>
    <col min="7410" max="7410" width="5.140625" style="18" customWidth="1"/>
    <col min="7411" max="7411" width="6" style="18" customWidth="1"/>
    <col min="7412" max="7412" width="4.28515625" style="18" customWidth="1"/>
    <col min="7413" max="7413" width="6" style="18" customWidth="1"/>
    <col min="7414" max="7414" width="4.28515625" style="18" customWidth="1"/>
    <col min="7415" max="7415" width="6" style="18" customWidth="1"/>
    <col min="7416" max="7416" width="33.28515625" style="18" customWidth="1"/>
    <col min="7417" max="7417" width="4.28515625" style="18" customWidth="1"/>
    <col min="7418" max="7418" width="22.140625" style="18" bestFit="1" customWidth="1"/>
    <col min="7419" max="7419" width="4.28515625" style="18" customWidth="1"/>
    <col min="7420" max="7420" width="22.140625" style="18" bestFit="1" customWidth="1"/>
    <col min="7421" max="7421" width="16.28515625" style="18" bestFit="1" customWidth="1"/>
    <col min="7422" max="7422" width="12.140625" style="18"/>
    <col min="7423" max="7423" width="13.28515625" style="18" bestFit="1" customWidth="1"/>
    <col min="7424" max="7664" width="12.140625" style="18"/>
    <col min="7665" max="7665" width="7.140625" style="18" customWidth="1"/>
    <col min="7666" max="7666" width="5.140625" style="18" customWidth="1"/>
    <col min="7667" max="7667" width="6" style="18" customWidth="1"/>
    <col min="7668" max="7668" width="4.28515625" style="18" customWidth="1"/>
    <col min="7669" max="7669" width="6" style="18" customWidth="1"/>
    <col min="7670" max="7670" width="4.28515625" style="18" customWidth="1"/>
    <col min="7671" max="7671" width="6" style="18" customWidth="1"/>
    <col min="7672" max="7672" width="33.28515625" style="18" customWidth="1"/>
    <col min="7673" max="7673" width="4.28515625" style="18" customWidth="1"/>
    <col min="7674" max="7674" width="22.140625" style="18" bestFit="1" customWidth="1"/>
    <col min="7675" max="7675" width="4.28515625" style="18" customWidth="1"/>
    <col min="7676" max="7676" width="22.140625" style="18" bestFit="1" customWidth="1"/>
    <col min="7677" max="7677" width="16.28515625" style="18" bestFit="1" customWidth="1"/>
    <col min="7678" max="7678" width="12.140625" style="18"/>
    <col min="7679" max="7679" width="13.28515625" style="18" bestFit="1" customWidth="1"/>
    <col min="7680" max="7920" width="12.140625" style="18"/>
    <col min="7921" max="7921" width="7.140625" style="18" customWidth="1"/>
    <col min="7922" max="7922" width="5.140625" style="18" customWidth="1"/>
    <col min="7923" max="7923" width="6" style="18" customWidth="1"/>
    <col min="7924" max="7924" width="4.28515625" style="18" customWidth="1"/>
    <col min="7925" max="7925" width="6" style="18" customWidth="1"/>
    <col min="7926" max="7926" width="4.28515625" style="18" customWidth="1"/>
    <col min="7927" max="7927" width="6" style="18" customWidth="1"/>
    <col min="7928" max="7928" width="33.28515625" style="18" customWidth="1"/>
    <col min="7929" max="7929" width="4.28515625" style="18" customWidth="1"/>
    <col min="7930" max="7930" width="22.140625" style="18" bestFit="1" customWidth="1"/>
    <col min="7931" max="7931" width="4.28515625" style="18" customWidth="1"/>
    <col min="7932" max="7932" width="22.140625" style="18" bestFit="1" customWidth="1"/>
    <col min="7933" max="7933" width="16.28515625" style="18" bestFit="1" customWidth="1"/>
    <col min="7934" max="7934" width="12.140625" style="18"/>
    <col min="7935" max="7935" width="13.28515625" style="18" bestFit="1" customWidth="1"/>
    <col min="7936" max="8176" width="12.140625" style="18"/>
    <col min="8177" max="8177" width="7.140625" style="18" customWidth="1"/>
    <col min="8178" max="8178" width="5.140625" style="18" customWidth="1"/>
    <col min="8179" max="8179" width="6" style="18" customWidth="1"/>
    <col min="8180" max="8180" width="4.28515625" style="18" customWidth="1"/>
    <col min="8181" max="8181" width="6" style="18" customWidth="1"/>
    <col min="8182" max="8182" width="4.28515625" style="18" customWidth="1"/>
    <col min="8183" max="8183" width="6" style="18" customWidth="1"/>
    <col min="8184" max="8184" width="33.28515625" style="18" customWidth="1"/>
    <col min="8185" max="8185" width="4.28515625" style="18" customWidth="1"/>
    <col min="8186" max="8186" width="22.140625" style="18" bestFit="1" customWidth="1"/>
    <col min="8187" max="8187" width="4.28515625" style="18" customWidth="1"/>
    <col min="8188" max="8188" width="22.140625" style="18" bestFit="1" customWidth="1"/>
    <col min="8189" max="8189" width="16.28515625" style="18" bestFit="1" customWidth="1"/>
    <col min="8190" max="8190" width="12.140625" style="18"/>
    <col min="8191" max="8191" width="13.28515625" style="18" bestFit="1" customWidth="1"/>
    <col min="8192" max="8432" width="12.140625" style="18"/>
    <col min="8433" max="8433" width="7.140625" style="18" customWidth="1"/>
    <col min="8434" max="8434" width="5.140625" style="18" customWidth="1"/>
    <col min="8435" max="8435" width="6" style="18" customWidth="1"/>
    <col min="8436" max="8436" width="4.28515625" style="18" customWidth="1"/>
    <col min="8437" max="8437" width="6" style="18" customWidth="1"/>
    <col min="8438" max="8438" width="4.28515625" style="18" customWidth="1"/>
    <col min="8439" max="8439" width="6" style="18" customWidth="1"/>
    <col min="8440" max="8440" width="33.28515625" style="18" customWidth="1"/>
    <col min="8441" max="8441" width="4.28515625" style="18" customWidth="1"/>
    <col min="8442" max="8442" width="22.140625" style="18" bestFit="1" customWidth="1"/>
    <col min="8443" max="8443" width="4.28515625" style="18" customWidth="1"/>
    <col min="8444" max="8444" width="22.140625" style="18" bestFit="1" customWidth="1"/>
    <col min="8445" max="8445" width="16.28515625" style="18" bestFit="1" customWidth="1"/>
    <col min="8446" max="8446" width="12.140625" style="18"/>
    <col min="8447" max="8447" width="13.28515625" style="18" bestFit="1" customWidth="1"/>
    <col min="8448" max="8688" width="12.140625" style="18"/>
    <col min="8689" max="8689" width="7.140625" style="18" customWidth="1"/>
    <col min="8690" max="8690" width="5.140625" style="18" customWidth="1"/>
    <col min="8691" max="8691" width="6" style="18" customWidth="1"/>
    <col min="8692" max="8692" width="4.28515625" style="18" customWidth="1"/>
    <col min="8693" max="8693" width="6" style="18" customWidth="1"/>
    <col min="8694" max="8694" width="4.28515625" style="18" customWidth="1"/>
    <col min="8695" max="8695" width="6" style="18" customWidth="1"/>
    <col min="8696" max="8696" width="33.28515625" style="18" customWidth="1"/>
    <col min="8697" max="8697" width="4.28515625" style="18" customWidth="1"/>
    <col min="8698" max="8698" width="22.140625" style="18" bestFit="1" customWidth="1"/>
    <col min="8699" max="8699" width="4.28515625" style="18" customWidth="1"/>
    <col min="8700" max="8700" width="22.140625" style="18" bestFit="1" customWidth="1"/>
    <col min="8701" max="8701" width="16.28515625" style="18" bestFit="1" customWidth="1"/>
    <col min="8702" max="8702" width="12.140625" style="18"/>
    <col min="8703" max="8703" width="13.28515625" style="18" bestFit="1" customWidth="1"/>
    <col min="8704" max="8944" width="12.140625" style="18"/>
    <col min="8945" max="8945" width="7.140625" style="18" customWidth="1"/>
    <col min="8946" max="8946" width="5.140625" style="18" customWidth="1"/>
    <col min="8947" max="8947" width="6" style="18" customWidth="1"/>
    <col min="8948" max="8948" width="4.28515625" style="18" customWidth="1"/>
    <col min="8949" max="8949" width="6" style="18" customWidth="1"/>
    <col min="8950" max="8950" width="4.28515625" style="18" customWidth="1"/>
    <col min="8951" max="8951" width="6" style="18" customWidth="1"/>
    <col min="8952" max="8952" width="33.28515625" style="18" customWidth="1"/>
    <col min="8953" max="8953" width="4.28515625" style="18" customWidth="1"/>
    <col min="8954" max="8954" width="22.140625" style="18" bestFit="1" customWidth="1"/>
    <col min="8955" max="8955" width="4.28515625" style="18" customWidth="1"/>
    <col min="8956" max="8956" width="22.140625" style="18" bestFit="1" customWidth="1"/>
    <col min="8957" max="8957" width="16.28515625" style="18" bestFit="1" customWidth="1"/>
    <col min="8958" max="8958" width="12.140625" style="18"/>
    <col min="8959" max="8959" width="13.28515625" style="18" bestFit="1" customWidth="1"/>
    <col min="8960" max="9200" width="12.140625" style="18"/>
    <col min="9201" max="9201" width="7.140625" style="18" customWidth="1"/>
    <col min="9202" max="9202" width="5.140625" style="18" customWidth="1"/>
    <col min="9203" max="9203" width="6" style="18" customWidth="1"/>
    <col min="9204" max="9204" width="4.28515625" style="18" customWidth="1"/>
    <col min="9205" max="9205" width="6" style="18" customWidth="1"/>
    <col min="9206" max="9206" width="4.28515625" style="18" customWidth="1"/>
    <col min="9207" max="9207" width="6" style="18" customWidth="1"/>
    <col min="9208" max="9208" width="33.28515625" style="18" customWidth="1"/>
    <col min="9209" max="9209" width="4.28515625" style="18" customWidth="1"/>
    <col min="9210" max="9210" width="22.140625" style="18" bestFit="1" customWidth="1"/>
    <col min="9211" max="9211" width="4.28515625" style="18" customWidth="1"/>
    <col min="9212" max="9212" width="22.140625" style="18" bestFit="1" customWidth="1"/>
    <col min="9213" max="9213" width="16.28515625" style="18" bestFit="1" customWidth="1"/>
    <col min="9214" max="9214" width="12.140625" style="18"/>
    <col min="9215" max="9215" width="13.28515625" style="18" bestFit="1" customWidth="1"/>
    <col min="9216" max="9456" width="12.140625" style="18"/>
    <col min="9457" max="9457" width="7.140625" style="18" customWidth="1"/>
    <col min="9458" max="9458" width="5.140625" style="18" customWidth="1"/>
    <col min="9459" max="9459" width="6" style="18" customWidth="1"/>
    <col min="9460" max="9460" width="4.28515625" style="18" customWidth="1"/>
    <col min="9461" max="9461" width="6" style="18" customWidth="1"/>
    <col min="9462" max="9462" width="4.28515625" style="18" customWidth="1"/>
    <col min="9463" max="9463" width="6" style="18" customWidth="1"/>
    <col min="9464" max="9464" width="33.28515625" style="18" customWidth="1"/>
    <col min="9465" max="9465" width="4.28515625" style="18" customWidth="1"/>
    <col min="9466" max="9466" width="22.140625" style="18" bestFit="1" customWidth="1"/>
    <col min="9467" max="9467" width="4.28515625" style="18" customWidth="1"/>
    <col min="9468" max="9468" width="22.140625" style="18" bestFit="1" customWidth="1"/>
    <col min="9469" max="9469" width="16.28515625" style="18" bestFit="1" customWidth="1"/>
    <col min="9470" max="9470" width="12.140625" style="18"/>
    <col min="9471" max="9471" width="13.28515625" style="18" bestFit="1" customWidth="1"/>
    <col min="9472" max="9712" width="12.140625" style="18"/>
    <col min="9713" max="9713" width="7.140625" style="18" customWidth="1"/>
    <col min="9714" max="9714" width="5.140625" style="18" customWidth="1"/>
    <col min="9715" max="9715" width="6" style="18" customWidth="1"/>
    <col min="9716" max="9716" width="4.28515625" style="18" customWidth="1"/>
    <col min="9717" max="9717" width="6" style="18" customWidth="1"/>
    <col min="9718" max="9718" width="4.28515625" style="18" customWidth="1"/>
    <col min="9719" max="9719" width="6" style="18" customWidth="1"/>
    <col min="9720" max="9720" width="33.28515625" style="18" customWidth="1"/>
    <col min="9721" max="9721" width="4.28515625" style="18" customWidth="1"/>
    <col min="9722" max="9722" width="22.140625" style="18" bestFit="1" customWidth="1"/>
    <col min="9723" max="9723" width="4.28515625" style="18" customWidth="1"/>
    <col min="9724" max="9724" width="22.140625" style="18" bestFit="1" customWidth="1"/>
    <col min="9725" max="9725" width="16.28515625" style="18" bestFit="1" customWidth="1"/>
    <col min="9726" max="9726" width="12.140625" style="18"/>
    <col min="9727" max="9727" width="13.28515625" style="18" bestFit="1" customWidth="1"/>
    <col min="9728" max="9968" width="12.140625" style="18"/>
    <col min="9969" max="9969" width="7.140625" style="18" customWidth="1"/>
    <col min="9970" max="9970" width="5.140625" style="18" customWidth="1"/>
    <col min="9971" max="9971" width="6" style="18" customWidth="1"/>
    <col min="9972" max="9972" width="4.28515625" style="18" customWidth="1"/>
    <col min="9973" max="9973" width="6" style="18" customWidth="1"/>
    <col min="9974" max="9974" width="4.28515625" style="18" customWidth="1"/>
    <col min="9975" max="9975" width="6" style="18" customWidth="1"/>
    <col min="9976" max="9976" width="33.28515625" style="18" customWidth="1"/>
    <col min="9977" max="9977" width="4.28515625" style="18" customWidth="1"/>
    <col min="9978" max="9978" width="22.140625" style="18" bestFit="1" customWidth="1"/>
    <col min="9979" max="9979" width="4.28515625" style="18" customWidth="1"/>
    <col min="9980" max="9980" width="22.140625" style="18" bestFit="1" customWidth="1"/>
    <col min="9981" max="9981" width="16.28515625" style="18" bestFit="1" customWidth="1"/>
    <col min="9982" max="9982" width="12.140625" style="18"/>
    <col min="9983" max="9983" width="13.28515625" style="18" bestFit="1" customWidth="1"/>
    <col min="9984" max="10224" width="12.140625" style="18"/>
    <col min="10225" max="10225" width="7.140625" style="18" customWidth="1"/>
    <col min="10226" max="10226" width="5.140625" style="18" customWidth="1"/>
    <col min="10227" max="10227" width="6" style="18" customWidth="1"/>
    <col min="10228" max="10228" width="4.28515625" style="18" customWidth="1"/>
    <col min="10229" max="10229" width="6" style="18" customWidth="1"/>
    <col min="10230" max="10230" width="4.28515625" style="18" customWidth="1"/>
    <col min="10231" max="10231" width="6" style="18" customWidth="1"/>
    <col min="10232" max="10232" width="33.28515625" style="18" customWidth="1"/>
    <col min="10233" max="10233" width="4.28515625" style="18" customWidth="1"/>
    <col min="10234" max="10234" width="22.140625" style="18" bestFit="1" customWidth="1"/>
    <col min="10235" max="10235" width="4.28515625" style="18" customWidth="1"/>
    <col min="10236" max="10236" width="22.140625" style="18" bestFit="1" customWidth="1"/>
    <col min="10237" max="10237" width="16.28515625" style="18" bestFit="1" customWidth="1"/>
    <col min="10238" max="10238" width="12.140625" style="18"/>
    <col min="10239" max="10239" width="13.28515625" style="18" bestFit="1" customWidth="1"/>
    <col min="10240" max="10480" width="12.140625" style="18"/>
    <col min="10481" max="10481" width="7.140625" style="18" customWidth="1"/>
    <col min="10482" max="10482" width="5.140625" style="18" customWidth="1"/>
    <col min="10483" max="10483" width="6" style="18" customWidth="1"/>
    <col min="10484" max="10484" width="4.28515625" style="18" customWidth="1"/>
    <col min="10485" max="10485" width="6" style="18" customWidth="1"/>
    <col min="10486" max="10486" width="4.28515625" style="18" customWidth="1"/>
    <col min="10487" max="10487" width="6" style="18" customWidth="1"/>
    <col min="10488" max="10488" width="33.28515625" style="18" customWidth="1"/>
    <col min="10489" max="10489" width="4.28515625" style="18" customWidth="1"/>
    <col min="10490" max="10490" width="22.140625" style="18" bestFit="1" customWidth="1"/>
    <col min="10491" max="10491" width="4.28515625" style="18" customWidth="1"/>
    <col min="10492" max="10492" width="22.140625" style="18" bestFit="1" customWidth="1"/>
    <col min="10493" max="10493" width="16.28515625" style="18" bestFit="1" customWidth="1"/>
    <col min="10494" max="10494" width="12.140625" style="18"/>
    <col min="10495" max="10495" width="13.28515625" style="18" bestFit="1" customWidth="1"/>
    <col min="10496" max="10736" width="12.140625" style="18"/>
    <col min="10737" max="10737" width="7.140625" style="18" customWidth="1"/>
    <col min="10738" max="10738" width="5.140625" style="18" customWidth="1"/>
    <col min="10739" max="10739" width="6" style="18" customWidth="1"/>
    <col min="10740" max="10740" width="4.28515625" style="18" customWidth="1"/>
    <col min="10741" max="10741" width="6" style="18" customWidth="1"/>
    <col min="10742" max="10742" width="4.28515625" style="18" customWidth="1"/>
    <col min="10743" max="10743" width="6" style="18" customWidth="1"/>
    <col min="10744" max="10744" width="33.28515625" style="18" customWidth="1"/>
    <col min="10745" max="10745" width="4.28515625" style="18" customWidth="1"/>
    <col min="10746" max="10746" width="22.140625" style="18" bestFit="1" customWidth="1"/>
    <col min="10747" max="10747" width="4.28515625" style="18" customWidth="1"/>
    <col min="10748" max="10748" width="22.140625" style="18" bestFit="1" customWidth="1"/>
    <col min="10749" max="10749" width="16.28515625" style="18" bestFit="1" customWidth="1"/>
    <col min="10750" max="10750" width="12.140625" style="18"/>
    <col min="10751" max="10751" width="13.28515625" style="18" bestFit="1" customWidth="1"/>
    <col min="10752" max="10992" width="12.140625" style="18"/>
    <col min="10993" max="10993" width="7.140625" style="18" customWidth="1"/>
    <col min="10994" max="10994" width="5.140625" style="18" customWidth="1"/>
    <col min="10995" max="10995" width="6" style="18" customWidth="1"/>
    <col min="10996" max="10996" width="4.28515625" style="18" customWidth="1"/>
    <col min="10997" max="10997" width="6" style="18" customWidth="1"/>
    <col min="10998" max="10998" width="4.28515625" style="18" customWidth="1"/>
    <col min="10999" max="10999" width="6" style="18" customWidth="1"/>
    <col min="11000" max="11000" width="33.28515625" style="18" customWidth="1"/>
    <col min="11001" max="11001" width="4.28515625" style="18" customWidth="1"/>
    <col min="11002" max="11002" width="22.140625" style="18" bestFit="1" customWidth="1"/>
    <col min="11003" max="11003" width="4.28515625" style="18" customWidth="1"/>
    <col min="11004" max="11004" width="22.140625" style="18" bestFit="1" customWidth="1"/>
    <col min="11005" max="11005" width="16.28515625" style="18" bestFit="1" customWidth="1"/>
    <col min="11006" max="11006" width="12.140625" style="18"/>
    <col min="11007" max="11007" width="13.28515625" style="18" bestFit="1" customWidth="1"/>
    <col min="11008" max="11248" width="12.140625" style="18"/>
    <col min="11249" max="11249" width="7.140625" style="18" customWidth="1"/>
    <col min="11250" max="11250" width="5.140625" style="18" customWidth="1"/>
    <col min="11251" max="11251" width="6" style="18" customWidth="1"/>
    <col min="11252" max="11252" width="4.28515625" style="18" customWidth="1"/>
    <col min="11253" max="11253" width="6" style="18" customWidth="1"/>
    <col min="11254" max="11254" width="4.28515625" style="18" customWidth="1"/>
    <col min="11255" max="11255" width="6" style="18" customWidth="1"/>
    <col min="11256" max="11256" width="33.28515625" style="18" customWidth="1"/>
    <col min="11257" max="11257" width="4.28515625" style="18" customWidth="1"/>
    <col min="11258" max="11258" width="22.140625" style="18" bestFit="1" customWidth="1"/>
    <col min="11259" max="11259" width="4.28515625" style="18" customWidth="1"/>
    <col min="11260" max="11260" width="22.140625" style="18" bestFit="1" customWidth="1"/>
    <col min="11261" max="11261" width="16.28515625" style="18" bestFit="1" customWidth="1"/>
    <col min="11262" max="11262" width="12.140625" style="18"/>
    <col min="11263" max="11263" width="13.28515625" style="18" bestFit="1" customWidth="1"/>
    <col min="11264" max="11504" width="12.140625" style="18"/>
    <col min="11505" max="11505" width="7.140625" style="18" customWidth="1"/>
    <col min="11506" max="11506" width="5.140625" style="18" customWidth="1"/>
    <col min="11507" max="11507" width="6" style="18" customWidth="1"/>
    <col min="11508" max="11508" width="4.28515625" style="18" customWidth="1"/>
    <col min="11509" max="11509" width="6" style="18" customWidth="1"/>
    <col min="11510" max="11510" width="4.28515625" style="18" customWidth="1"/>
    <col min="11511" max="11511" width="6" style="18" customWidth="1"/>
    <col min="11512" max="11512" width="33.28515625" style="18" customWidth="1"/>
    <col min="11513" max="11513" width="4.28515625" style="18" customWidth="1"/>
    <col min="11514" max="11514" width="22.140625" style="18" bestFit="1" customWidth="1"/>
    <col min="11515" max="11515" width="4.28515625" style="18" customWidth="1"/>
    <col min="11516" max="11516" width="22.140625" style="18" bestFit="1" customWidth="1"/>
    <col min="11517" max="11517" width="16.28515625" style="18" bestFit="1" customWidth="1"/>
    <col min="11518" max="11518" width="12.140625" style="18"/>
    <col min="11519" max="11519" width="13.28515625" style="18" bestFit="1" customWidth="1"/>
    <col min="11520" max="11760" width="12.140625" style="18"/>
    <col min="11761" max="11761" width="7.140625" style="18" customWidth="1"/>
    <col min="11762" max="11762" width="5.140625" style="18" customWidth="1"/>
    <col min="11763" max="11763" width="6" style="18" customWidth="1"/>
    <col min="11764" max="11764" width="4.28515625" style="18" customWidth="1"/>
    <col min="11765" max="11765" width="6" style="18" customWidth="1"/>
    <col min="11766" max="11766" width="4.28515625" style="18" customWidth="1"/>
    <col min="11767" max="11767" width="6" style="18" customWidth="1"/>
    <col min="11768" max="11768" width="33.28515625" style="18" customWidth="1"/>
    <col min="11769" max="11769" width="4.28515625" style="18" customWidth="1"/>
    <col min="11770" max="11770" width="22.140625" style="18" bestFit="1" customWidth="1"/>
    <col min="11771" max="11771" width="4.28515625" style="18" customWidth="1"/>
    <col min="11772" max="11772" width="22.140625" style="18" bestFit="1" customWidth="1"/>
    <col min="11773" max="11773" width="16.28515625" style="18" bestFit="1" customWidth="1"/>
    <col min="11774" max="11774" width="12.140625" style="18"/>
    <col min="11775" max="11775" width="13.28515625" style="18" bestFit="1" customWidth="1"/>
    <col min="11776" max="12016" width="12.140625" style="18"/>
    <col min="12017" max="12017" width="7.140625" style="18" customWidth="1"/>
    <col min="12018" max="12018" width="5.140625" style="18" customWidth="1"/>
    <col min="12019" max="12019" width="6" style="18" customWidth="1"/>
    <col min="12020" max="12020" width="4.28515625" style="18" customWidth="1"/>
    <col min="12021" max="12021" width="6" style="18" customWidth="1"/>
    <col min="12022" max="12022" width="4.28515625" style="18" customWidth="1"/>
    <col min="12023" max="12023" width="6" style="18" customWidth="1"/>
    <col min="12024" max="12024" width="33.28515625" style="18" customWidth="1"/>
    <col min="12025" max="12025" width="4.28515625" style="18" customWidth="1"/>
    <col min="12026" max="12026" width="22.140625" style="18" bestFit="1" customWidth="1"/>
    <col min="12027" max="12027" width="4.28515625" style="18" customWidth="1"/>
    <col min="12028" max="12028" width="22.140625" style="18" bestFit="1" customWidth="1"/>
    <col min="12029" max="12029" width="16.28515625" style="18" bestFit="1" customWidth="1"/>
    <col min="12030" max="12030" width="12.140625" style="18"/>
    <col min="12031" max="12031" width="13.28515625" style="18" bestFit="1" customWidth="1"/>
    <col min="12032" max="12272" width="12.140625" style="18"/>
    <col min="12273" max="12273" width="7.140625" style="18" customWidth="1"/>
    <col min="12274" max="12274" width="5.140625" style="18" customWidth="1"/>
    <col min="12275" max="12275" width="6" style="18" customWidth="1"/>
    <col min="12276" max="12276" width="4.28515625" style="18" customWidth="1"/>
    <col min="12277" max="12277" width="6" style="18" customWidth="1"/>
    <col min="12278" max="12278" width="4.28515625" style="18" customWidth="1"/>
    <col min="12279" max="12279" width="6" style="18" customWidth="1"/>
    <col min="12280" max="12280" width="33.28515625" style="18" customWidth="1"/>
    <col min="12281" max="12281" width="4.28515625" style="18" customWidth="1"/>
    <col min="12282" max="12282" width="22.140625" style="18" bestFit="1" customWidth="1"/>
    <col min="12283" max="12283" width="4.28515625" style="18" customWidth="1"/>
    <col min="12284" max="12284" width="22.140625" style="18" bestFit="1" customWidth="1"/>
    <col min="12285" max="12285" width="16.28515625" style="18" bestFit="1" customWidth="1"/>
    <col min="12286" max="12286" width="12.140625" style="18"/>
    <col min="12287" max="12287" width="13.28515625" style="18" bestFit="1" customWidth="1"/>
    <col min="12288" max="12528" width="12.140625" style="18"/>
    <col min="12529" max="12529" width="7.140625" style="18" customWidth="1"/>
    <col min="12530" max="12530" width="5.140625" style="18" customWidth="1"/>
    <col min="12531" max="12531" width="6" style="18" customWidth="1"/>
    <col min="12532" max="12532" width="4.28515625" style="18" customWidth="1"/>
    <col min="12533" max="12533" width="6" style="18" customWidth="1"/>
    <col min="12534" max="12534" width="4.28515625" style="18" customWidth="1"/>
    <col min="12535" max="12535" width="6" style="18" customWidth="1"/>
    <col min="12536" max="12536" width="33.28515625" style="18" customWidth="1"/>
    <col min="12537" max="12537" width="4.28515625" style="18" customWidth="1"/>
    <col min="12538" max="12538" width="22.140625" style="18" bestFit="1" customWidth="1"/>
    <col min="12539" max="12539" width="4.28515625" style="18" customWidth="1"/>
    <col min="12540" max="12540" width="22.140625" style="18" bestFit="1" customWidth="1"/>
    <col min="12541" max="12541" width="16.28515625" style="18" bestFit="1" customWidth="1"/>
    <col min="12542" max="12542" width="12.140625" style="18"/>
    <col min="12543" max="12543" width="13.28515625" style="18" bestFit="1" customWidth="1"/>
    <col min="12544" max="12784" width="12.140625" style="18"/>
    <col min="12785" max="12785" width="7.140625" style="18" customWidth="1"/>
    <col min="12786" max="12786" width="5.140625" style="18" customWidth="1"/>
    <col min="12787" max="12787" width="6" style="18" customWidth="1"/>
    <col min="12788" max="12788" width="4.28515625" style="18" customWidth="1"/>
    <col min="12789" max="12789" width="6" style="18" customWidth="1"/>
    <col min="12790" max="12790" width="4.28515625" style="18" customWidth="1"/>
    <col min="12791" max="12791" width="6" style="18" customWidth="1"/>
    <col min="12792" max="12792" width="33.28515625" style="18" customWidth="1"/>
    <col min="12793" max="12793" width="4.28515625" style="18" customWidth="1"/>
    <col min="12794" max="12794" width="22.140625" style="18" bestFit="1" customWidth="1"/>
    <col min="12795" max="12795" width="4.28515625" style="18" customWidth="1"/>
    <col min="12796" max="12796" width="22.140625" style="18" bestFit="1" customWidth="1"/>
    <col min="12797" max="12797" width="16.28515625" style="18" bestFit="1" customWidth="1"/>
    <col min="12798" max="12798" width="12.140625" style="18"/>
    <col min="12799" max="12799" width="13.28515625" style="18" bestFit="1" customWidth="1"/>
    <col min="12800" max="13040" width="12.140625" style="18"/>
    <col min="13041" max="13041" width="7.140625" style="18" customWidth="1"/>
    <col min="13042" max="13042" width="5.140625" style="18" customWidth="1"/>
    <col min="13043" max="13043" width="6" style="18" customWidth="1"/>
    <col min="13044" max="13044" width="4.28515625" style="18" customWidth="1"/>
    <col min="13045" max="13045" width="6" style="18" customWidth="1"/>
    <col min="13046" max="13046" width="4.28515625" style="18" customWidth="1"/>
    <col min="13047" max="13047" width="6" style="18" customWidth="1"/>
    <col min="13048" max="13048" width="33.28515625" style="18" customWidth="1"/>
    <col min="13049" max="13049" width="4.28515625" style="18" customWidth="1"/>
    <col min="13050" max="13050" width="22.140625" style="18" bestFit="1" customWidth="1"/>
    <col min="13051" max="13051" width="4.28515625" style="18" customWidth="1"/>
    <col min="13052" max="13052" width="22.140625" style="18" bestFit="1" customWidth="1"/>
    <col min="13053" max="13053" width="16.28515625" style="18" bestFit="1" customWidth="1"/>
    <col min="13054" max="13054" width="12.140625" style="18"/>
    <col min="13055" max="13055" width="13.28515625" style="18" bestFit="1" customWidth="1"/>
    <col min="13056" max="13296" width="12.140625" style="18"/>
    <col min="13297" max="13297" width="7.140625" style="18" customWidth="1"/>
    <col min="13298" max="13298" width="5.140625" style="18" customWidth="1"/>
    <col min="13299" max="13299" width="6" style="18" customWidth="1"/>
    <col min="13300" max="13300" width="4.28515625" style="18" customWidth="1"/>
    <col min="13301" max="13301" width="6" style="18" customWidth="1"/>
    <col min="13302" max="13302" width="4.28515625" style="18" customWidth="1"/>
    <col min="13303" max="13303" width="6" style="18" customWidth="1"/>
    <col min="13304" max="13304" width="33.28515625" style="18" customWidth="1"/>
    <col min="13305" max="13305" width="4.28515625" style="18" customWidth="1"/>
    <col min="13306" max="13306" width="22.140625" style="18" bestFit="1" customWidth="1"/>
    <col min="13307" max="13307" width="4.28515625" style="18" customWidth="1"/>
    <col min="13308" max="13308" width="22.140625" style="18" bestFit="1" customWidth="1"/>
    <col min="13309" max="13309" width="16.28515625" style="18" bestFit="1" customWidth="1"/>
    <col min="13310" max="13310" width="12.140625" style="18"/>
    <col min="13311" max="13311" width="13.28515625" style="18" bestFit="1" customWidth="1"/>
    <col min="13312" max="13552" width="12.140625" style="18"/>
    <col min="13553" max="13553" width="7.140625" style="18" customWidth="1"/>
    <col min="13554" max="13554" width="5.140625" style="18" customWidth="1"/>
    <col min="13555" max="13555" width="6" style="18" customWidth="1"/>
    <col min="13556" max="13556" width="4.28515625" style="18" customWidth="1"/>
    <col min="13557" max="13557" width="6" style="18" customWidth="1"/>
    <col min="13558" max="13558" width="4.28515625" style="18" customWidth="1"/>
    <col min="13559" max="13559" width="6" style="18" customWidth="1"/>
    <col min="13560" max="13560" width="33.28515625" style="18" customWidth="1"/>
    <col min="13561" max="13561" width="4.28515625" style="18" customWidth="1"/>
    <col min="13562" max="13562" width="22.140625" style="18" bestFit="1" customWidth="1"/>
    <col min="13563" max="13563" width="4.28515625" style="18" customWidth="1"/>
    <col min="13564" max="13564" width="22.140625" style="18" bestFit="1" customWidth="1"/>
    <col min="13565" max="13565" width="16.28515625" style="18" bestFit="1" customWidth="1"/>
    <col min="13566" max="13566" width="12.140625" style="18"/>
    <col min="13567" max="13567" width="13.28515625" style="18" bestFit="1" customWidth="1"/>
    <col min="13568" max="13808" width="12.140625" style="18"/>
    <col min="13809" max="13809" width="7.140625" style="18" customWidth="1"/>
    <col min="13810" max="13810" width="5.140625" style="18" customWidth="1"/>
    <col min="13811" max="13811" width="6" style="18" customWidth="1"/>
    <col min="13812" max="13812" width="4.28515625" style="18" customWidth="1"/>
    <col min="13813" max="13813" width="6" style="18" customWidth="1"/>
    <col min="13814" max="13814" width="4.28515625" style="18" customWidth="1"/>
    <col min="13815" max="13815" width="6" style="18" customWidth="1"/>
    <col min="13816" max="13816" width="33.28515625" style="18" customWidth="1"/>
    <col min="13817" max="13817" width="4.28515625" style="18" customWidth="1"/>
    <col min="13818" max="13818" width="22.140625" style="18" bestFit="1" customWidth="1"/>
    <col min="13819" max="13819" width="4.28515625" style="18" customWidth="1"/>
    <col min="13820" max="13820" width="22.140625" style="18" bestFit="1" customWidth="1"/>
    <col min="13821" max="13821" width="16.28515625" style="18" bestFit="1" customWidth="1"/>
    <col min="13822" max="13822" width="12.140625" style="18"/>
    <col min="13823" max="13823" width="13.28515625" style="18" bestFit="1" customWidth="1"/>
    <col min="13824" max="14064" width="12.140625" style="18"/>
    <col min="14065" max="14065" width="7.140625" style="18" customWidth="1"/>
    <col min="14066" max="14066" width="5.140625" style="18" customWidth="1"/>
    <col min="14067" max="14067" width="6" style="18" customWidth="1"/>
    <col min="14068" max="14068" width="4.28515625" style="18" customWidth="1"/>
    <col min="14069" max="14069" width="6" style="18" customWidth="1"/>
    <col min="14070" max="14070" width="4.28515625" style="18" customWidth="1"/>
    <col min="14071" max="14071" width="6" style="18" customWidth="1"/>
    <col min="14072" max="14072" width="33.28515625" style="18" customWidth="1"/>
    <col min="14073" max="14073" width="4.28515625" style="18" customWidth="1"/>
    <col min="14074" max="14074" width="22.140625" style="18" bestFit="1" customWidth="1"/>
    <col min="14075" max="14075" width="4.28515625" style="18" customWidth="1"/>
    <col min="14076" max="14076" width="22.140625" style="18" bestFit="1" customWidth="1"/>
    <col min="14077" max="14077" width="16.28515625" style="18" bestFit="1" customWidth="1"/>
    <col min="14078" max="14078" width="12.140625" style="18"/>
    <col min="14079" max="14079" width="13.28515625" style="18" bestFit="1" customWidth="1"/>
    <col min="14080" max="14320" width="12.140625" style="18"/>
    <col min="14321" max="14321" width="7.140625" style="18" customWidth="1"/>
    <col min="14322" max="14322" width="5.140625" style="18" customWidth="1"/>
    <col min="14323" max="14323" width="6" style="18" customWidth="1"/>
    <col min="14324" max="14324" width="4.28515625" style="18" customWidth="1"/>
    <col min="14325" max="14325" width="6" style="18" customWidth="1"/>
    <col min="14326" max="14326" width="4.28515625" style="18" customWidth="1"/>
    <col min="14327" max="14327" width="6" style="18" customWidth="1"/>
    <col min="14328" max="14328" width="33.28515625" style="18" customWidth="1"/>
    <col min="14329" max="14329" width="4.28515625" style="18" customWidth="1"/>
    <col min="14330" max="14330" width="22.140625" style="18" bestFit="1" customWidth="1"/>
    <col min="14331" max="14331" width="4.28515625" style="18" customWidth="1"/>
    <col min="14332" max="14332" width="22.140625" style="18" bestFit="1" customWidth="1"/>
    <col min="14333" max="14333" width="16.28515625" style="18" bestFit="1" customWidth="1"/>
    <col min="14334" max="14334" width="12.140625" style="18"/>
    <col min="14335" max="14335" width="13.28515625" style="18" bestFit="1" customWidth="1"/>
    <col min="14336" max="14576" width="12.140625" style="18"/>
    <col min="14577" max="14577" width="7.140625" style="18" customWidth="1"/>
    <col min="14578" max="14578" width="5.140625" style="18" customWidth="1"/>
    <col min="14579" max="14579" width="6" style="18" customWidth="1"/>
    <col min="14580" max="14580" width="4.28515625" style="18" customWidth="1"/>
    <col min="14581" max="14581" width="6" style="18" customWidth="1"/>
    <col min="14582" max="14582" width="4.28515625" style="18" customWidth="1"/>
    <col min="14583" max="14583" width="6" style="18" customWidth="1"/>
    <col min="14584" max="14584" width="33.28515625" style="18" customWidth="1"/>
    <col min="14585" max="14585" width="4.28515625" style="18" customWidth="1"/>
    <col min="14586" max="14586" width="22.140625" style="18" bestFit="1" customWidth="1"/>
    <col min="14587" max="14587" width="4.28515625" style="18" customWidth="1"/>
    <col min="14588" max="14588" width="22.140625" style="18" bestFit="1" customWidth="1"/>
    <col min="14589" max="14589" width="16.28515625" style="18" bestFit="1" customWidth="1"/>
    <col min="14590" max="14590" width="12.140625" style="18"/>
    <col min="14591" max="14591" width="13.28515625" style="18" bestFit="1" customWidth="1"/>
    <col min="14592" max="14832" width="12.140625" style="18"/>
    <col min="14833" max="14833" width="7.140625" style="18" customWidth="1"/>
    <col min="14834" max="14834" width="5.140625" style="18" customWidth="1"/>
    <col min="14835" max="14835" width="6" style="18" customWidth="1"/>
    <col min="14836" max="14836" width="4.28515625" style="18" customWidth="1"/>
    <col min="14837" max="14837" width="6" style="18" customWidth="1"/>
    <col min="14838" max="14838" width="4.28515625" style="18" customWidth="1"/>
    <col min="14839" max="14839" width="6" style="18" customWidth="1"/>
    <col min="14840" max="14840" width="33.28515625" style="18" customWidth="1"/>
    <col min="14841" max="14841" width="4.28515625" style="18" customWidth="1"/>
    <col min="14842" max="14842" width="22.140625" style="18" bestFit="1" customWidth="1"/>
    <col min="14843" max="14843" width="4.28515625" style="18" customWidth="1"/>
    <col min="14844" max="14844" width="22.140625" style="18" bestFit="1" customWidth="1"/>
    <col min="14845" max="14845" width="16.28515625" style="18" bestFit="1" customWidth="1"/>
    <col min="14846" max="14846" width="12.140625" style="18"/>
    <col min="14847" max="14847" width="13.28515625" style="18" bestFit="1" customWidth="1"/>
    <col min="14848" max="15088" width="12.140625" style="18"/>
    <col min="15089" max="15089" width="7.140625" style="18" customWidth="1"/>
    <col min="15090" max="15090" width="5.140625" style="18" customWidth="1"/>
    <col min="15091" max="15091" width="6" style="18" customWidth="1"/>
    <col min="15092" max="15092" width="4.28515625" style="18" customWidth="1"/>
    <col min="15093" max="15093" width="6" style="18" customWidth="1"/>
    <col min="15094" max="15094" width="4.28515625" style="18" customWidth="1"/>
    <col min="15095" max="15095" width="6" style="18" customWidth="1"/>
    <col min="15096" max="15096" width="33.28515625" style="18" customWidth="1"/>
    <col min="15097" max="15097" width="4.28515625" style="18" customWidth="1"/>
    <col min="15098" max="15098" width="22.140625" style="18" bestFit="1" customWidth="1"/>
    <col min="15099" max="15099" width="4.28515625" style="18" customWidth="1"/>
    <col min="15100" max="15100" width="22.140625" style="18" bestFit="1" customWidth="1"/>
    <col min="15101" max="15101" width="16.28515625" style="18" bestFit="1" customWidth="1"/>
    <col min="15102" max="15102" width="12.140625" style="18"/>
    <col min="15103" max="15103" width="13.28515625" style="18" bestFit="1" customWidth="1"/>
    <col min="15104" max="15344" width="12.140625" style="18"/>
    <col min="15345" max="15345" width="7.140625" style="18" customWidth="1"/>
    <col min="15346" max="15346" width="5.140625" style="18" customWidth="1"/>
    <col min="15347" max="15347" width="6" style="18" customWidth="1"/>
    <col min="15348" max="15348" width="4.28515625" style="18" customWidth="1"/>
    <col min="15349" max="15349" width="6" style="18" customWidth="1"/>
    <col min="15350" max="15350" width="4.28515625" style="18" customWidth="1"/>
    <col min="15351" max="15351" width="6" style="18" customWidth="1"/>
    <col min="15352" max="15352" width="33.28515625" style="18" customWidth="1"/>
    <col min="15353" max="15353" width="4.28515625" style="18" customWidth="1"/>
    <col min="15354" max="15354" width="22.140625" style="18" bestFit="1" customWidth="1"/>
    <col min="15355" max="15355" width="4.28515625" style="18" customWidth="1"/>
    <col min="15356" max="15356" width="22.140625" style="18" bestFit="1" customWidth="1"/>
    <col min="15357" max="15357" width="16.28515625" style="18" bestFit="1" customWidth="1"/>
    <col min="15358" max="15358" width="12.140625" style="18"/>
    <col min="15359" max="15359" width="13.28515625" style="18" bestFit="1" customWidth="1"/>
    <col min="15360" max="15600" width="12.140625" style="18"/>
    <col min="15601" max="15601" width="7.140625" style="18" customWidth="1"/>
    <col min="15602" max="15602" width="5.140625" style="18" customWidth="1"/>
    <col min="15603" max="15603" width="6" style="18" customWidth="1"/>
    <col min="15604" max="15604" width="4.28515625" style="18" customWidth="1"/>
    <col min="15605" max="15605" width="6" style="18" customWidth="1"/>
    <col min="15606" max="15606" width="4.28515625" style="18" customWidth="1"/>
    <col min="15607" max="15607" width="6" style="18" customWidth="1"/>
    <col min="15608" max="15608" width="33.28515625" style="18" customWidth="1"/>
    <col min="15609" max="15609" width="4.28515625" style="18" customWidth="1"/>
    <col min="15610" max="15610" width="22.140625" style="18" bestFit="1" customWidth="1"/>
    <col min="15611" max="15611" width="4.28515625" style="18" customWidth="1"/>
    <col min="15612" max="15612" width="22.140625" style="18" bestFit="1" customWidth="1"/>
    <col min="15613" max="15613" width="16.28515625" style="18" bestFit="1" customWidth="1"/>
    <col min="15614" max="15614" width="12.140625" style="18"/>
    <col min="15615" max="15615" width="13.28515625" style="18" bestFit="1" customWidth="1"/>
    <col min="15616" max="15856" width="12.140625" style="18"/>
    <col min="15857" max="15857" width="7.140625" style="18" customWidth="1"/>
    <col min="15858" max="15858" width="5.140625" style="18" customWidth="1"/>
    <col min="15859" max="15859" width="6" style="18" customWidth="1"/>
    <col min="15860" max="15860" width="4.28515625" style="18" customWidth="1"/>
    <col min="15861" max="15861" width="6" style="18" customWidth="1"/>
    <col min="15862" max="15862" width="4.28515625" style="18" customWidth="1"/>
    <col min="15863" max="15863" width="6" style="18" customWidth="1"/>
    <col min="15864" max="15864" width="33.28515625" style="18" customWidth="1"/>
    <col min="15865" max="15865" width="4.28515625" style="18" customWidth="1"/>
    <col min="15866" max="15866" width="22.140625" style="18" bestFit="1" customWidth="1"/>
    <col min="15867" max="15867" width="4.28515625" style="18" customWidth="1"/>
    <col min="15868" max="15868" width="22.140625" style="18" bestFit="1" customWidth="1"/>
    <col min="15869" max="15869" width="16.28515625" style="18" bestFit="1" customWidth="1"/>
    <col min="15870" max="15870" width="12.140625" style="18"/>
    <col min="15871" max="15871" width="13.28515625" style="18" bestFit="1" customWidth="1"/>
    <col min="15872" max="16112" width="12.140625" style="18"/>
    <col min="16113" max="16113" width="7.140625" style="18" customWidth="1"/>
    <col min="16114" max="16114" width="5.140625" style="18" customWidth="1"/>
    <col min="16115" max="16115" width="6" style="18" customWidth="1"/>
    <col min="16116" max="16116" width="4.28515625" style="18" customWidth="1"/>
    <col min="16117" max="16117" width="6" style="18" customWidth="1"/>
    <col min="16118" max="16118" width="4.28515625" style="18" customWidth="1"/>
    <col min="16119" max="16119" width="6" style="18" customWidth="1"/>
    <col min="16120" max="16120" width="33.28515625" style="18" customWidth="1"/>
    <col min="16121" max="16121" width="4.28515625" style="18" customWidth="1"/>
    <col min="16122" max="16122" width="22.140625" style="18" bestFit="1" customWidth="1"/>
    <col min="16123" max="16123" width="4.28515625" style="18" customWidth="1"/>
    <col min="16124" max="16124" width="22.140625" style="18" bestFit="1" customWidth="1"/>
    <col min="16125" max="16125" width="16.28515625" style="18" bestFit="1" customWidth="1"/>
    <col min="16126" max="16126" width="12.140625" style="18"/>
    <col min="16127" max="16127" width="13.28515625" style="18" bestFit="1" customWidth="1"/>
    <col min="16128" max="16384" width="12.140625" style="18"/>
  </cols>
  <sheetData>
    <row r="1" spans="1:4" s="19" customFormat="1" x14ac:dyDescent="0.2">
      <c r="B1" s="20"/>
      <c r="C1" s="21"/>
      <c r="D1" s="21"/>
    </row>
    <row r="2" spans="1:4" s="19" customFormat="1" ht="10.5" customHeight="1" thickBot="1" x14ac:dyDescent="0.25">
      <c r="A2" s="22"/>
      <c r="B2" s="193" t="s">
        <v>207</v>
      </c>
      <c r="C2" s="194"/>
      <c r="D2" s="194"/>
    </row>
    <row r="3" spans="1:4" s="19" customFormat="1" ht="10.5" customHeight="1" x14ac:dyDescent="0.2">
      <c r="A3" s="22"/>
      <c r="B3" s="463" t="s">
        <v>231</v>
      </c>
      <c r="C3" s="463"/>
      <c r="D3" s="463"/>
    </row>
    <row r="4" spans="1:4" s="19" customFormat="1" ht="24" customHeight="1" x14ac:dyDescent="0.2">
      <c r="A4" s="22"/>
      <c r="B4" s="464" t="s">
        <v>162</v>
      </c>
      <c r="C4" s="466"/>
      <c r="D4" s="468"/>
    </row>
    <row r="5" spans="1:4" s="19" customFormat="1" ht="24" customHeight="1" thickBot="1" x14ac:dyDescent="0.25">
      <c r="A5" s="22"/>
      <c r="B5" s="465"/>
      <c r="C5" s="467"/>
      <c r="D5" s="469"/>
    </row>
    <row r="6" spans="1:4" s="19" customFormat="1" ht="10.5" customHeight="1" x14ac:dyDescent="0.2">
      <c r="A6" s="22"/>
      <c r="B6" s="460" t="s">
        <v>44</v>
      </c>
      <c r="C6" s="25" t="s">
        <v>166</v>
      </c>
      <c r="D6" s="25" t="s">
        <v>63</v>
      </c>
    </row>
    <row r="7" spans="1:4" s="19" customFormat="1" ht="10.5" customHeight="1" thickBot="1" x14ac:dyDescent="0.25">
      <c r="A7" s="22"/>
      <c r="B7" s="461"/>
      <c r="C7" s="47" t="s">
        <v>43</v>
      </c>
      <c r="D7" s="47" t="s">
        <v>43</v>
      </c>
    </row>
    <row r="8" spans="1:4" s="19" customFormat="1" ht="21" customHeight="1" x14ac:dyDescent="0.2">
      <c r="A8" s="22"/>
      <c r="B8" s="90" t="s">
        <v>65</v>
      </c>
      <c r="C8" s="86"/>
      <c r="D8" s="86"/>
    </row>
    <row r="9" spans="1:4" s="19" customFormat="1" ht="10.5" customHeight="1" x14ac:dyDescent="0.2">
      <c r="A9" s="22"/>
      <c r="B9" s="26" t="s">
        <v>92</v>
      </c>
      <c r="C9" s="27"/>
      <c r="D9" s="27"/>
    </row>
    <row r="10" spans="1:4" s="19" customFormat="1" ht="10.5" customHeight="1" x14ac:dyDescent="0.2">
      <c r="A10" s="22"/>
      <c r="B10" s="30" t="s">
        <v>64</v>
      </c>
      <c r="C10" s="87"/>
      <c r="D10" s="87"/>
    </row>
    <row r="11" spans="1:4" s="19" customFormat="1" ht="10.5" customHeight="1" x14ac:dyDescent="0.2">
      <c r="A11" s="22"/>
      <c r="B11" s="26" t="s">
        <v>45</v>
      </c>
      <c r="C11" s="88"/>
      <c r="D11" s="88"/>
    </row>
    <row r="12" spans="1:4" s="19" customFormat="1" ht="10.5" customHeight="1" x14ac:dyDescent="0.2">
      <c r="A12" s="22"/>
      <c r="B12" s="26" t="s">
        <v>46</v>
      </c>
      <c r="C12" s="91">
        <f>C10-C11</f>
        <v>0</v>
      </c>
      <c r="D12" s="91">
        <f>D10-D11</f>
        <v>0</v>
      </c>
    </row>
    <row r="13" spans="1:4" s="19" customFormat="1" ht="10.5" customHeight="1" x14ac:dyDescent="0.2">
      <c r="A13" s="22"/>
      <c r="B13" s="30" t="s">
        <v>66</v>
      </c>
      <c r="C13" s="87"/>
      <c r="D13" s="87"/>
    </row>
    <row r="14" spans="1:4" s="19" customFormat="1" ht="10.5" customHeight="1" x14ac:dyDescent="0.2">
      <c r="A14" s="22"/>
      <c r="B14" s="26" t="s">
        <v>45</v>
      </c>
      <c r="C14" s="87"/>
      <c r="D14" s="87"/>
    </row>
    <row r="15" spans="1:4" s="19" customFormat="1" ht="10.5" customHeight="1" x14ac:dyDescent="0.2">
      <c r="A15" s="22"/>
      <c r="B15" s="26" t="s">
        <v>47</v>
      </c>
      <c r="C15" s="87"/>
      <c r="D15" s="87"/>
    </row>
    <row r="16" spans="1:4" s="19" customFormat="1" ht="10.5" customHeight="1" x14ac:dyDescent="0.2">
      <c r="A16" s="22"/>
      <c r="B16" s="26" t="s">
        <v>48</v>
      </c>
      <c r="C16" s="91">
        <f>C13-C14-C15</f>
        <v>0</v>
      </c>
      <c r="D16" s="91">
        <f>D13-D14-D15</f>
        <v>0</v>
      </c>
    </row>
    <row r="17" spans="1:4" s="19" customFormat="1" ht="10.5" customHeight="1" x14ac:dyDescent="0.2">
      <c r="A17" s="22"/>
      <c r="B17" s="30" t="s">
        <v>67</v>
      </c>
      <c r="C17" s="89"/>
      <c r="D17" s="89"/>
    </row>
    <row r="18" spans="1:4" s="19" customFormat="1" ht="10.5" customHeight="1" x14ac:dyDescent="0.2">
      <c r="A18" s="22"/>
      <c r="B18" s="28" t="s">
        <v>68</v>
      </c>
      <c r="C18" s="91">
        <f>+C12+C16+C17</f>
        <v>0</v>
      </c>
      <c r="D18" s="91">
        <f>+D12+D16+D17</f>
        <v>0</v>
      </c>
    </row>
    <row r="19" spans="1:4" s="19" customFormat="1" ht="10.5" customHeight="1" x14ac:dyDescent="0.2">
      <c r="B19" s="26" t="s">
        <v>93</v>
      </c>
      <c r="C19" s="29"/>
      <c r="D19" s="29"/>
    </row>
    <row r="20" spans="1:4" s="19" customFormat="1" ht="10.5" customHeight="1" x14ac:dyDescent="0.2">
      <c r="A20" s="22"/>
      <c r="B20" s="30" t="s">
        <v>69</v>
      </c>
      <c r="C20" s="89"/>
      <c r="D20" s="89"/>
    </row>
    <row r="21" spans="1:4" s="19" customFormat="1" ht="10.5" customHeight="1" x14ac:dyDescent="0.2">
      <c r="A21" s="22"/>
      <c r="B21" s="30" t="s">
        <v>70</v>
      </c>
      <c r="C21" s="31"/>
      <c r="D21" s="31"/>
    </row>
    <row r="22" spans="1:4" s="19" customFormat="1" ht="10.5" customHeight="1" x14ac:dyDescent="0.2">
      <c r="A22" s="22"/>
      <c r="B22" s="26" t="s">
        <v>71</v>
      </c>
      <c r="C22" s="88"/>
      <c r="D22" s="88"/>
    </row>
    <row r="23" spans="1:4" s="19" customFormat="1" ht="10.5" customHeight="1" x14ac:dyDescent="0.2">
      <c r="A23" s="22"/>
      <c r="B23" s="26" t="s">
        <v>72</v>
      </c>
      <c r="C23" s="88"/>
      <c r="D23" s="88"/>
    </row>
    <row r="24" spans="1:4" s="19" customFormat="1" ht="10.5" customHeight="1" x14ac:dyDescent="0.2">
      <c r="A24" s="22"/>
      <c r="B24" s="26" t="s">
        <v>49</v>
      </c>
      <c r="C24" s="91">
        <f>SUM(C22:C23)</f>
        <v>0</v>
      </c>
      <c r="D24" s="91">
        <f>SUM(D22:D23)</f>
        <v>0</v>
      </c>
    </row>
    <row r="25" spans="1:4" s="19" customFormat="1" ht="10.5" customHeight="1" x14ac:dyDescent="0.2">
      <c r="A25" s="22"/>
      <c r="B25" s="30" t="s">
        <v>73</v>
      </c>
      <c r="C25" s="89"/>
      <c r="D25" s="89"/>
    </row>
    <row r="26" spans="1:4" s="19" customFormat="1" ht="10.5" customHeight="1" x14ac:dyDescent="0.2">
      <c r="A26" s="22"/>
      <c r="B26" s="30" t="s">
        <v>74</v>
      </c>
      <c r="C26" s="89"/>
      <c r="D26" s="89"/>
    </row>
    <row r="27" spans="1:4" s="19" customFormat="1" ht="10.5" customHeight="1" x14ac:dyDescent="0.2">
      <c r="A27" s="22"/>
      <c r="B27" s="28" t="s">
        <v>75</v>
      </c>
      <c r="C27" s="91">
        <f>+C20+C24+C25+C26</f>
        <v>0</v>
      </c>
      <c r="D27" s="91">
        <f>+D20+D24+D25+D26</f>
        <v>0</v>
      </c>
    </row>
    <row r="28" spans="1:4" s="19" customFormat="1" ht="10.5" customHeight="1" x14ac:dyDescent="0.2">
      <c r="A28" s="22"/>
      <c r="B28" s="28" t="s">
        <v>76</v>
      </c>
      <c r="C28" s="89"/>
      <c r="D28" s="89"/>
    </row>
    <row r="29" spans="1:4" s="19" customFormat="1" ht="10.5" customHeight="1" thickBot="1" x14ac:dyDescent="0.25">
      <c r="A29" s="22"/>
      <c r="B29" s="24" t="s">
        <v>50</v>
      </c>
      <c r="C29" s="92">
        <f>+C8+C18+C27+C28</f>
        <v>0</v>
      </c>
      <c r="D29" s="92">
        <f>+D8+D18+D27+D28</f>
        <v>0</v>
      </c>
    </row>
    <row r="30" spans="1:4" s="19" customFormat="1" ht="10.5" customHeight="1" x14ac:dyDescent="0.2">
      <c r="A30" s="22"/>
      <c r="B30" s="460" t="s">
        <v>51</v>
      </c>
      <c r="C30" s="25" t="s">
        <v>166</v>
      </c>
      <c r="D30" s="25" t="s">
        <v>63</v>
      </c>
    </row>
    <row r="31" spans="1:4" s="19" customFormat="1" ht="10.5" customHeight="1" thickBot="1" x14ac:dyDescent="0.25">
      <c r="A31" s="22"/>
      <c r="B31" s="462" t="s">
        <v>51</v>
      </c>
      <c r="C31" s="47" t="s">
        <v>43</v>
      </c>
      <c r="D31" s="47" t="s">
        <v>43</v>
      </c>
    </row>
    <row r="32" spans="1:4" s="19" customFormat="1" ht="10.5" customHeight="1" x14ac:dyDescent="0.2">
      <c r="A32" s="22"/>
      <c r="B32" s="32" t="s">
        <v>94</v>
      </c>
      <c r="C32" s="33"/>
      <c r="D32" s="33"/>
    </row>
    <row r="33" spans="1:4" s="19" customFormat="1" ht="10.5" customHeight="1" x14ac:dyDescent="0.2">
      <c r="A33" s="22"/>
      <c r="B33" s="30" t="s">
        <v>77</v>
      </c>
      <c r="C33" s="89"/>
      <c r="D33" s="89"/>
    </row>
    <row r="34" spans="1:4" s="19" customFormat="1" ht="10.5" customHeight="1" x14ac:dyDescent="0.2">
      <c r="A34" s="22"/>
      <c r="B34" s="30" t="s">
        <v>78</v>
      </c>
      <c r="C34" s="89"/>
      <c r="D34" s="89"/>
    </row>
    <row r="35" spans="1:4" s="19" customFormat="1" ht="10.5" customHeight="1" x14ac:dyDescent="0.2">
      <c r="A35" s="22"/>
      <c r="B35" s="30" t="s">
        <v>79</v>
      </c>
      <c r="C35" s="89"/>
      <c r="D35" s="89"/>
    </row>
    <row r="36" spans="1:4" s="19" customFormat="1" ht="10.5" customHeight="1" x14ac:dyDescent="0.2">
      <c r="A36" s="22"/>
      <c r="B36" s="30" t="s">
        <v>80</v>
      </c>
      <c r="C36" s="89"/>
      <c r="D36" s="89"/>
    </row>
    <row r="37" spans="1:4" s="19" customFormat="1" ht="10.5" customHeight="1" x14ac:dyDescent="0.2">
      <c r="A37" s="22"/>
      <c r="B37" s="30" t="s">
        <v>81</v>
      </c>
      <c r="C37" s="89"/>
      <c r="D37" s="89"/>
    </row>
    <row r="38" spans="1:4" s="19" customFormat="1" ht="10.5" customHeight="1" x14ac:dyDescent="0.2">
      <c r="A38" s="22"/>
      <c r="B38" s="30" t="s">
        <v>82</v>
      </c>
      <c r="C38" s="89"/>
      <c r="D38" s="89"/>
    </row>
    <row r="39" spans="1:4" s="19" customFormat="1" ht="10.5" customHeight="1" x14ac:dyDescent="0.2">
      <c r="A39" s="22"/>
      <c r="B39" s="30" t="s">
        <v>83</v>
      </c>
      <c r="C39" s="89"/>
      <c r="D39" s="89"/>
    </row>
    <row r="40" spans="1:4" s="19" customFormat="1" ht="10.5" customHeight="1" x14ac:dyDescent="0.2">
      <c r="A40" s="22"/>
      <c r="B40" s="30" t="s">
        <v>84</v>
      </c>
      <c r="C40" s="89"/>
      <c r="D40" s="89"/>
    </row>
    <row r="41" spans="1:4" s="19" customFormat="1" ht="10.5" customHeight="1" x14ac:dyDescent="0.2">
      <c r="A41" s="22"/>
      <c r="B41" s="30" t="s">
        <v>85</v>
      </c>
      <c r="C41" s="89"/>
      <c r="D41" s="89"/>
    </row>
    <row r="42" spans="1:4" s="19" customFormat="1" ht="10.5" customHeight="1" x14ac:dyDescent="0.2">
      <c r="A42" s="22"/>
      <c r="B42" s="28" t="s">
        <v>86</v>
      </c>
      <c r="C42" s="91">
        <f>SUM(C33:C41)</f>
        <v>0</v>
      </c>
      <c r="D42" s="91">
        <f>SUM(D33:D41)</f>
        <v>0</v>
      </c>
    </row>
    <row r="43" spans="1:4" s="19" customFormat="1" ht="10.5" customHeight="1" x14ac:dyDescent="0.2">
      <c r="A43" s="22"/>
      <c r="B43" s="28" t="s">
        <v>87</v>
      </c>
      <c r="C43" s="89"/>
      <c r="D43" s="89"/>
    </row>
    <row r="44" spans="1:4" s="19" customFormat="1" ht="10.5" customHeight="1" x14ac:dyDescent="0.2">
      <c r="A44" s="22"/>
      <c r="B44" s="28" t="s">
        <v>88</v>
      </c>
      <c r="C44" s="89"/>
      <c r="D44" s="89"/>
    </row>
    <row r="45" spans="1:4" s="19" customFormat="1" ht="10.5" customHeight="1" x14ac:dyDescent="0.2">
      <c r="A45" s="22"/>
      <c r="B45" s="26" t="s">
        <v>89</v>
      </c>
      <c r="C45" s="27"/>
      <c r="D45" s="27"/>
    </row>
    <row r="46" spans="1:4" s="19" customFormat="1" ht="10.5" customHeight="1" x14ac:dyDescent="0.2">
      <c r="A46" s="22"/>
      <c r="B46" s="26" t="s">
        <v>71</v>
      </c>
      <c r="C46" s="87"/>
      <c r="D46" s="87"/>
    </row>
    <row r="47" spans="1:4" s="19" customFormat="1" ht="10.5" customHeight="1" x14ac:dyDescent="0.2">
      <c r="A47" s="22"/>
      <c r="B47" s="26" t="s">
        <v>72</v>
      </c>
      <c r="C47" s="87"/>
      <c r="D47" s="87"/>
    </row>
    <row r="48" spans="1:4" s="19" customFormat="1" ht="10.5" customHeight="1" x14ac:dyDescent="0.2">
      <c r="A48" s="22"/>
      <c r="B48" s="28" t="s">
        <v>90</v>
      </c>
      <c r="C48" s="91">
        <f>SUM(C46:C47)</f>
        <v>0</v>
      </c>
      <c r="D48" s="91">
        <f>SUM(D46:D47)</f>
        <v>0</v>
      </c>
    </row>
    <row r="49" spans="1:4" s="19" customFormat="1" ht="10.5" customHeight="1" x14ac:dyDescent="0.2">
      <c r="A49" s="22"/>
      <c r="B49" s="28" t="s">
        <v>91</v>
      </c>
      <c r="C49" s="89"/>
      <c r="D49" s="89"/>
    </row>
    <row r="50" spans="1:4" s="19" customFormat="1" ht="10.5" customHeight="1" thickBot="1" x14ac:dyDescent="0.25">
      <c r="A50" s="22"/>
      <c r="B50" s="24" t="s">
        <v>52</v>
      </c>
      <c r="C50" s="92">
        <f>+C42+C43+C44+C48+C49</f>
        <v>0</v>
      </c>
      <c r="D50" s="92">
        <f>+D42+D43+D44+D48+D49</f>
        <v>0</v>
      </c>
    </row>
    <row r="51" spans="1:4" ht="10.5" customHeight="1" x14ac:dyDescent="0.2">
      <c r="B51" s="459" t="str">
        <f>IF(C4="","CHECK",IF(C4="NO","OK",IF(AND(C4="SI",C29&gt;0,D29&gt;0,C50&gt;0,D50&gt;0,(C29=C50),(D29=D50)),"OK","CHECK")))</f>
        <v>CHECK</v>
      </c>
      <c r="C51" s="459"/>
      <c r="D51" s="459"/>
    </row>
    <row r="52" spans="1:4" ht="10.5" customHeight="1" x14ac:dyDescent="0.2"/>
    <row r="53" spans="1:4" ht="10.5" customHeight="1" x14ac:dyDescent="0.2"/>
    <row r="54" spans="1:4" ht="10.5" customHeight="1" x14ac:dyDescent="0.2"/>
    <row r="55" spans="1:4" ht="10.5" customHeight="1" x14ac:dyDescent="0.2"/>
    <row r="56" spans="1:4" ht="10.5" customHeight="1" x14ac:dyDescent="0.2"/>
    <row r="57" spans="1:4" ht="10.5" customHeight="1" x14ac:dyDescent="0.2"/>
    <row r="58" spans="1:4" ht="10.5" customHeight="1" x14ac:dyDescent="0.2"/>
    <row r="59" spans="1:4" ht="10.5" customHeight="1" x14ac:dyDescent="0.2"/>
    <row r="60" spans="1:4" ht="10.5" customHeight="1" x14ac:dyDescent="0.2"/>
    <row r="61" spans="1:4" ht="10.5" customHeight="1" x14ac:dyDescent="0.2"/>
    <row r="62" spans="1:4" ht="10.5" customHeight="1" x14ac:dyDescent="0.2"/>
    <row r="63" spans="1:4" ht="10.5" customHeight="1" x14ac:dyDescent="0.2"/>
  </sheetData>
  <sheetProtection algorithmName="SHA-512" hashValue="gJiNwTG+7sn2oHf+0912dMfUW1kzf35APkTw1F+/ND/uMGQxncdaGdDelKUdAE/T7rK/CH5/WUSCULWfWV8pow==" saltValue="Xezacp0trN1PuXv63K2nAA==" spinCount="100000" sheet="1" objects="1" scenarios="1"/>
  <mergeCells count="7">
    <mergeCell ref="B51:D51"/>
    <mergeCell ref="B6:B7"/>
    <mergeCell ref="B30:B31"/>
    <mergeCell ref="B3:D3"/>
    <mergeCell ref="B4:B5"/>
    <mergeCell ref="C4:C5"/>
    <mergeCell ref="D4:D5"/>
  </mergeCells>
  <conditionalFormatting sqref="B51">
    <cfRule type="containsText" dxfId="150" priority="1" operator="containsText" text="CHECK">
      <formula>NOT(ISERROR(SEARCH("CHECK",B51)))</formula>
    </cfRule>
    <cfRule type="containsText" dxfId="149" priority="2" operator="containsText" text="OK">
      <formula>NOT(ISERROR(SEARCH("OK",B51)))</formula>
    </cfRule>
  </conditionalFormatting>
  <printOptions horizontalCentered="1" verticalCentered="1"/>
  <pageMargins left="0.19685039370078741" right="0.19685039370078741" top="0.19685039370078741" bottom="0.19685039370078741" header="0.51181102362204722" footer="0.7874015748031496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delle opzioni disponibili.">
          <x14:formula1>
            <xm:f>Elenco!$H$6:$H$7</xm:f>
          </x14:formula1>
          <xm:sqref>C4:C5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tint="0.59999389629810485"/>
  </sheetPr>
  <dimension ref="A1:D83"/>
  <sheetViews>
    <sheetView defaultGridColor="0" view="pageBreakPreview" colorId="23" zoomScaleNormal="100" zoomScaleSheetLayoutView="100" workbookViewId="0">
      <pane xSplit="1" ySplit="4" topLeftCell="B11" activePane="bottomRight" state="frozenSplit"/>
      <selection pane="topRight" activeCell="B1" sqref="B1"/>
      <selection pane="bottomLeft" activeCell="A5" sqref="A5"/>
      <selection pane="bottomRight" activeCell="D82" sqref="D82"/>
    </sheetView>
  </sheetViews>
  <sheetFormatPr defaultColWidth="12.140625" defaultRowHeight="10.199999999999999" x14ac:dyDescent="0.2"/>
  <cols>
    <col min="1" max="1" width="6.85546875" style="19" customWidth="1"/>
    <col min="2" max="2" width="74.140625" style="19" customWidth="1"/>
    <col min="3" max="4" width="20.28515625" style="19" customWidth="1"/>
    <col min="5" max="8" width="15.28515625" style="19" customWidth="1"/>
    <col min="9" max="245" width="12.140625" style="19"/>
    <col min="246" max="246" width="6.85546875" style="19" customWidth="1"/>
    <col min="247" max="247" width="5" style="19" customWidth="1"/>
    <col min="248" max="248" width="6" style="19" customWidth="1"/>
    <col min="249" max="249" width="4.28515625" style="19" customWidth="1"/>
    <col min="250" max="250" width="6" style="19" customWidth="1"/>
    <col min="251" max="251" width="4.28515625" style="19" customWidth="1"/>
    <col min="252" max="252" width="6" style="19" customWidth="1"/>
    <col min="253" max="253" width="38.140625" style="19" customWidth="1"/>
    <col min="254" max="254" width="6.85546875" style="19" customWidth="1"/>
    <col min="255" max="255" width="22.140625" style="19" bestFit="1" customWidth="1"/>
    <col min="256" max="256" width="4.28515625" style="19" customWidth="1"/>
    <col min="257" max="257" width="22.140625" style="19" bestFit="1" customWidth="1"/>
    <col min="258" max="258" width="12.140625" style="19"/>
    <col min="259" max="259" width="13.28515625" style="19" bestFit="1" customWidth="1"/>
    <col min="260" max="260" width="15" style="19" bestFit="1" customWidth="1"/>
    <col min="261" max="501" width="12.140625" style="19"/>
    <col min="502" max="502" width="6.85546875" style="19" customWidth="1"/>
    <col min="503" max="503" width="5" style="19" customWidth="1"/>
    <col min="504" max="504" width="6" style="19" customWidth="1"/>
    <col min="505" max="505" width="4.28515625" style="19" customWidth="1"/>
    <col min="506" max="506" width="6" style="19" customWidth="1"/>
    <col min="507" max="507" width="4.28515625" style="19" customWidth="1"/>
    <col min="508" max="508" width="6" style="19" customWidth="1"/>
    <col min="509" max="509" width="38.140625" style="19" customWidth="1"/>
    <col min="510" max="510" width="6.85546875" style="19" customWidth="1"/>
    <col min="511" max="511" width="22.140625" style="19" bestFit="1" customWidth="1"/>
    <col min="512" max="512" width="4.28515625" style="19" customWidth="1"/>
    <col min="513" max="513" width="22.140625" style="19" bestFit="1" customWidth="1"/>
    <col min="514" max="514" width="12.140625" style="19"/>
    <col min="515" max="515" width="13.28515625" style="19" bestFit="1" customWidth="1"/>
    <col min="516" max="516" width="15" style="19" bestFit="1" customWidth="1"/>
    <col min="517" max="757" width="12.140625" style="19"/>
    <col min="758" max="758" width="6.85546875" style="19" customWidth="1"/>
    <col min="759" max="759" width="5" style="19" customWidth="1"/>
    <col min="760" max="760" width="6" style="19" customWidth="1"/>
    <col min="761" max="761" width="4.28515625" style="19" customWidth="1"/>
    <col min="762" max="762" width="6" style="19" customWidth="1"/>
    <col min="763" max="763" width="4.28515625" style="19" customWidth="1"/>
    <col min="764" max="764" width="6" style="19" customWidth="1"/>
    <col min="765" max="765" width="38.140625" style="19" customWidth="1"/>
    <col min="766" max="766" width="6.85546875" style="19" customWidth="1"/>
    <col min="767" max="767" width="22.140625" style="19" bestFit="1" customWidth="1"/>
    <col min="768" max="768" width="4.28515625" style="19" customWidth="1"/>
    <col min="769" max="769" width="22.140625" style="19" bestFit="1" customWidth="1"/>
    <col min="770" max="770" width="12.140625" style="19"/>
    <col min="771" max="771" width="13.28515625" style="19" bestFit="1" customWidth="1"/>
    <col min="772" max="772" width="15" style="19" bestFit="1" customWidth="1"/>
    <col min="773" max="1013" width="12.140625" style="19"/>
    <col min="1014" max="1014" width="6.85546875" style="19" customWidth="1"/>
    <col min="1015" max="1015" width="5" style="19" customWidth="1"/>
    <col min="1016" max="1016" width="6" style="19" customWidth="1"/>
    <col min="1017" max="1017" width="4.28515625" style="19" customWidth="1"/>
    <col min="1018" max="1018" width="6" style="19" customWidth="1"/>
    <col min="1019" max="1019" width="4.28515625" style="19" customWidth="1"/>
    <col min="1020" max="1020" width="6" style="19" customWidth="1"/>
    <col min="1021" max="1021" width="38.140625" style="19" customWidth="1"/>
    <col min="1022" max="1022" width="6.85546875" style="19" customWidth="1"/>
    <col min="1023" max="1023" width="22.140625" style="19" bestFit="1" customWidth="1"/>
    <col min="1024" max="1024" width="4.28515625" style="19" customWidth="1"/>
    <col min="1025" max="1025" width="22.140625" style="19" bestFit="1" customWidth="1"/>
    <col min="1026" max="1026" width="12.140625" style="19"/>
    <col min="1027" max="1027" width="13.28515625" style="19" bestFit="1" customWidth="1"/>
    <col min="1028" max="1028" width="15" style="19" bestFit="1" customWidth="1"/>
    <col min="1029" max="1269" width="12.140625" style="19"/>
    <col min="1270" max="1270" width="6.85546875" style="19" customWidth="1"/>
    <col min="1271" max="1271" width="5" style="19" customWidth="1"/>
    <col min="1272" max="1272" width="6" style="19" customWidth="1"/>
    <col min="1273" max="1273" width="4.28515625" style="19" customWidth="1"/>
    <col min="1274" max="1274" width="6" style="19" customWidth="1"/>
    <col min="1275" max="1275" width="4.28515625" style="19" customWidth="1"/>
    <col min="1276" max="1276" width="6" style="19" customWidth="1"/>
    <col min="1277" max="1277" width="38.140625" style="19" customWidth="1"/>
    <col min="1278" max="1278" width="6.85546875" style="19" customWidth="1"/>
    <col min="1279" max="1279" width="22.140625" style="19" bestFit="1" customWidth="1"/>
    <col min="1280" max="1280" width="4.28515625" style="19" customWidth="1"/>
    <col min="1281" max="1281" width="22.140625" style="19" bestFit="1" customWidth="1"/>
    <col min="1282" max="1282" width="12.140625" style="19"/>
    <col min="1283" max="1283" width="13.28515625" style="19" bestFit="1" customWidth="1"/>
    <col min="1284" max="1284" width="15" style="19" bestFit="1" customWidth="1"/>
    <col min="1285" max="1525" width="12.140625" style="19"/>
    <col min="1526" max="1526" width="6.85546875" style="19" customWidth="1"/>
    <col min="1527" max="1527" width="5" style="19" customWidth="1"/>
    <col min="1528" max="1528" width="6" style="19" customWidth="1"/>
    <col min="1529" max="1529" width="4.28515625" style="19" customWidth="1"/>
    <col min="1530" max="1530" width="6" style="19" customWidth="1"/>
    <col min="1531" max="1531" width="4.28515625" style="19" customWidth="1"/>
    <col min="1532" max="1532" width="6" style="19" customWidth="1"/>
    <col min="1533" max="1533" width="38.140625" style="19" customWidth="1"/>
    <col min="1534" max="1534" width="6.85546875" style="19" customWidth="1"/>
    <col min="1535" max="1535" width="22.140625" style="19" bestFit="1" customWidth="1"/>
    <col min="1536" max="1536" width="4.28515625" style="19" customWidth="1"/>
    <col min="1537" max="1537" width="22.140625" style="19" bestFit="1" customWidth="1"/>
    <col min="1538" max="1538" width="12.140625" style="19"/>
    <col min="1539" max="1539" width="13.28515625" style="19" bestFit="1" customWidth="1"/>
    <col min="1540" max="1540" width="15" style="19" bestFit="1" customWidth="1"/>
    <col min="1541" max="1781" width="12.140625" style="19"/>
    <col min="1782" max="1782" width="6.85546875" style="19" customWidth="1"/>
    <col min="1783" max="1783" width="5" style="19" customWidth="1"/>
    <col min="1784" max="1784" width="6" style="19" customWidth="1"/>
    <col min="1785" max="1785" width="4.28515625" style="19" customWidth="1"/>
    <col min="1786" max="1786" width="6" style="19" customWidth="1"/>
    <col min="1787" max="1787" width="4.28515625" style="19" customWidth="1"/>
    <col min="1788" max="1788" width="6" style="19" customWidth="1"/>
    <col min="1789" max="1789" width="38.140625" style="19" customWidth="1"/>
    <col min="1790" max="1790" width="6.85546875" style="19" customWidth="1"/>
    <col min="1791" max="1791" width="22.140625" style="19" bestFit="1" customWidth="1"/>
    <col min="1792" max="1792" width="4.28515625" style="19" customWidth="1"/>
    <col min="1793" max="1793" width="22.140625" style="19" bestFit="1" customWidth="1"/>
    <col min="1794" max="1794" width="12.140625" style="19"/>
    <col min="1795" max="1795" width="13.28515625" style="19" bestFit="1" customWidth="1"/>
    <col min="1796" max="1796" width="15" style="19" bestFit="1" customWidth="1"/>
    <col min="1797" max="2037" width="12.140625" style="19"/>
    <col min="2038" max="2038" width="6.85546875" style="19" customWidth="1"/>
    <col min="2039" max="2039" width="5" style="19" customWidth="1"/>
    <col min="2040" max="2040" width="6" style="19" customWidth="1"/>
    <col min="2041" max="2041" width="4.28515625" style="19" customWidth="1"/>
    <col min="2042" max="2042" width="6" style="19" customWidth="1"/>
    <col min="2043" max="2043" width="4.28515625" style="19" customWidth="1"/>
    <col min="2044" max="2044" width="6" style="19" customWidth="1"/>
    <col min="2045" max="2045" width="38.140625" style="19" customWidth="1"/>
    <col min="2046" max="2046" width="6.85546875" style="19" customWidth="1"/>
    <col min="2047" max="2047" width="22.140625" style="19" bestFit="1" customWidth="1"/>
    <col min="2048" max="2048" width="4.28515625" style="19" customWidth="1"/>
    <col min="2049" max="2049" width="22.140625" style="19" bestFit="1" customWidth="1"/>
    <col min="2050" max="2050" width="12.140625" style="19"/>
    <col min="2051" max="2051" width="13.28515625" style="19" bestFit="1" customWidth="1"/>
    <col min="2052" max="2052" width="15" style="19" bestFit="1" customWidth="1"/>
    <col min="2053" max="2293" width="12.140625" style="19"/>
    <col min="2294" max="2294" width="6.85546875" style="19" customWidth="1"/>
    <col min="2295" max="2295" width="5" style="19" customWidth="1"/>
    <col min="2296" max="2296" width="6" style="19" customWidth="1"/>
    <col min="2297" max="2297" width="4.28515625" style="19" customWidth="1"/>
    <col min="2298" max="2298" width="6" style="19" customWidth="1"/>
    <col min="2299" max="2299" width="4.28515625" style="19" customWidth="1"/>
    <col min="2300" max="2300" width="6" style="19" customWidth="1"/>
    <col min="2301" max="2301" width="38.140625" style="19" customWidth="1"/>
    <col min="2302" max="2302" width="6.85546875" style="19" customWidth="1"/>
    <col min="2303" max="2303" width="22.140625" style="19" bestFit="1" customWidth="1"/>
    <col min="2304" max="2304" width="4.28515625" style="19" customWidth="1"/>
    <col min="2305" max="2305" width="22.140625" style="19" bestFit="1" customWidth="1"/>
    <col min="2306" max="2306" width="12.140625" style="19"/>
    <col min="2307" max="2307" width="13.28515625" style="19" bestFit="1" customWidth="1"/>
    <col min="2308" max="2308" width="15" style="19" bestFit="1" customWidth="1"/>
    <col min="2309" max="2549" width="12.140625" style="19"/>
    <col min="2550" max="2550" width="6.85546875" style="19" customWidth="1"/>
    <col min="2551" max="2551" width="5" style="19" customWidth="1"/>
    <col min="2552" max="2552" width="6" style="19" customWidth="1"/>
    <col min="2553" max="2553" width="4.28515625" style="19" customWidth="1"/>
    <col min="2554" max="2554" width="6" style="19" customWidth="1"/>
    <col min="2555" max="2555" width="4.28515625" style="19" customWidth="1"/>
    <col min="2556" max="2556" width="6" style="19" customWidth="1"/>
    <col min="2557" max="2557" width="38.140625" style="19" customWidth="1"/>
    <col min="2558" max="2558" width="6.85546875" style="19" customWidth="1"/>
    <col min="2559" max="2559" width="22.140625" style="19" bestFit="1" customWidth="1"/>
    <col min="2560" max="2560" width="4.28515625" style="19" customWidth="1"/>
    <col min="2561" max="2561" width="22.140625" style="19" bestFit="1" customWidth="1"/>
    <col min="2562" max="2562" width="12.140625" style="19"/>
    <col min="2563" max="2563" width="13.28515625" style="19" bestFit="1" customWidth="1"/>
    <col min="2564" max="2564" width="15" style="19" bestFit="1" customWidth="1"/>
    <col min="2565" max="2805" width="12.140625" style="19"/>
    <col min="2806" max="2806" width="6.85546875" style="19" customWidth="1"/>
    <col min="2807" max="2807" width="5" style="19" customWidth="1"/>
    <col min="2808" max="2808" width="6" style="19" customWidth="1"/>
    <col min="2809" max="2809" width="4.28515625" style="19" customWidth="1"/>
    <col min="2810" max="2810" width="6" style="19" customWidth="1"/>
    <col min="2811" max="2811" width="4.28515625" style="19" customWidth="1"/>
    <col min="2812" max="2812" width="6" style="19" customWidth="1"/>
    <col min="2813" max="2813" width="38.140625" style="19" customWidth="1"/>
    <col min="2814" max="2814" width="6.85546875" style="19" customWidth="1"/>
    <col min="2815" max="2815" width="22.140625" style="19" bestFit="1" customWidth="1"/>
    <col min="2816" max="2816" width="4.28515625" style="19" customWidth="1"/>
    <col min="2817" max="2817" width="22.140625" style="19" bestFit="1" customWidth="1"/>
    <col min="2818" max="2818" width="12.140625" style="19"/>
    <col min="2819" max="2819" width="13.28515625" style="19" bestFit="1" customWidth="1"/>
    <col min="2820" max="2820" width="15" style="19" bestFit="1" customWidth="1"/>
    <col min="2821" max="3061" width="12.140625" style="19"/>
    <col min="3062" max="3062" width="6.85546875" style="19" customWidth="1"/>
    <col min="3063" max="3063" width="5" style="19" customWidth="1"/>
    <col min="3064" max="3064" width="6" style="19" customWidth="1"/>
    <col min="3065" max="3065" width="4.28515625" style="19" customWidth="1"/>
    <col min="3066" max="3066" width="6" style="19" customWidth="1"/>
    <col min="3067" max="3067" width="4.28515625" style="19" customWidth="1"/>
    <col min="3068" max="3068" width="6" style="19" customWidth="1"/>
    <col min="3069" max="3069" width="38.140625" style="19" customWidth="1"/>
    <col min="3070" max="3070" width="6.85546875" style="19" customWidth="1"/>
    <col min="3071" max="3071" width="22.140625" style="19" bestFit="1" customWidth="1"/>
    <col min="3072" max="3072" width="4.28515625" style="19" customWidth="1"/>
    <col min="3073" max="3073" width="22.140625" style="19" bestFit="1" customWidth="1"/>
    <col min="3074" max="3074" width="12.140625" style="19"/>
    <col min="3075" max="3075" width="13.28515625" style="19" bestFit="1" customWidth="1"/>
    <col min="3076" max="3076" width="15" style="19" bestFit="1" customWidth="1"/>
    <col min="3077" max="3317" width="12.140625" style="19"/>
    <col min="3318" max="3318" width="6.85546875" style="19" customWidth="1"/>
    <col min="3319" max="3319" width="5" style="19" customWidth="1"/>
    <col min="3320" max="3320" width="6" style="19" customWidth="1"/>
    <col min="3321" max="3321" width="4.28515625" style="19" customWidth="1"/>
    <col min="3322" max="3322" width="6" style="19" customWidth="1"/>
    <col min="3323" max="3323" width="4.28515625" style="19" customWidth="1"/>
    <col min="3324" max="3324" width="6" style="19" customWidth="1"/>
    <col min="3325" max="3325" width="38.140625" style="19" customWidth="1"/>
    <col min="3326" max="3326" width="6.85546875" style="19" customWidth="1"/>
    <col min="3327" max="3327" width="22.140625" style="19" bestFit="1" customWidth="1"/>
    <col min="3328" max="3328" width="4.28515625" style="19" customWidth="1"/>
    <col min="3329" max="3329" width="22.140625" style="19" bestFit="1" customWidth="1"/>
    <col min="3330" max="3330" width="12.140625" style="19"/>
    <col min="3331" max="3331" width="13.28515625" style="19" bestFit="1" customWidth="1"/>
    <col min="3332" max="3332" width="15" style="19" bestFit="1" customWidth="1"/>
    <col min="3333" max="3573" width="12.140625" style="19"/>
    <col min="3574" max="3574" width="6.85546875" style="19" customWidth="1"/>
    <col min="3575" max="3575" width="5" style="19" customWidth="1"/>
    <col min="3576" max="3576" width="6" style="19" customWidth="1"/>
    <col min="3577" max="3577" width="4.28515625" style="19" customWidth="1"/>
    <col min="3578" max="3578" width="6" style="19" customWidth="1"/>
    <col min="3579" max="3579" width="4.28515625" style="19" customWidth="1"/>
    <col min="3580" max="3580" width="6" style="19" customWidth="1"/>
    <col min="3581" max="3581" width="38.140625" style="19" customWidth="1"/>
    <col min="3582" max="3582" width="6.85546875" style="19" customWidth="1"/>
    <col min="3583" max="3583" width="22.140625" style="19" bestFit="1" customWidth="1"/>
    <col min="3584" max="3584" width="4.28515625" style="19" customWidth="1"/>
    <col min="3585" max="3585" width="22.140625" style="19" bestFit="1" customWidth="1"/>
    <col min="3586" max="3586" width="12.140625" style="19"/>
    <col min="3587" max="3587" width="13.28515625" style="19" bestFit="1" customWidth="1"/>
    <col min="3588" max="3588" width="15" style="19" bestFit="1" customWidth="1"/>
    <col min="3589" max="3829" width="12.140625" style="19"/>
    <col min="3830" max="3830" width="6.85546875" style="19" customWidth="1"/>
    <col min="3831" max="3831" width="5" style="19" customWidth="1"/>
    <col min="3832" max="3832" width="6" style="19" customWidth="1"/>
    <col min="3833" max="3833" width="4.28515625" style="19" customWidth="1"/>
    <col min="3834" max="3834" width="6" style="19" customWidth="1"/>
    <col min="3835" max="3835" width="4.28515625" style="19" customWidth="1"/>
    <col min="3836" max="3836" width="6" style="19" customWidth="1"/>
    <col min="3837" max="3837" width="38.140625" style="19" customWidth="1"/>
    <col min="3838" max="3838" width="6.85546875" style="19" customWidth="1"/>
    <col min="3839" max="3839" width="22.140625" style="19" bestFit="1" customWidth="1"/>
    <col min="3840" max="3840" width="4.28515625" style="19" customWidth="1"/>
    <col min="3841" max="3841" width="22.140625" style="19" bestFit="1" customWidth="1"/>
    <col min="3842" max="3842" width="12.140625" style="19"/>
    <col min="3843" max="3843" width="13.28515625" style="19" bestFit="1" customWidth="1"/>
    <col min="3844" max="3844" width="15" style="19" bestFit="1" customWidth="1"/>
    <col min="3845" max="4085" width="12.140625" style="19"/>
    <col min="4086" max="4086" width="6.85546875" style="19" customWidth="1"/>
    <col min="4087" max="4087" width="5" style="19" customWidth="1"/>
    <col min="4088" max="4088" width="6" style="19" customWidth="1"/>
    <col min="4089" max="4089" width="4.28515625" style="19" customWidth="1"/>
    <col min="4090" max="4090" width="6" style="19" customWidth="1"/>
    <col min="4091" max="4091" width="4.28515625" style="19" customWidth="1"/>
    <col min="4092" max="4092" width="6" style="19" customWidth="1"/>
    <col min="4093" max="4093" width="38.140625" style="19" customWidth="1"/>
    <col min="4094" max="4094" width="6.85546875" style="19" customWidth="1"/>
    <col min="4095" max="4095" width="22.140625" style="19" bestFit="1" customWidth="1"/>
    <col min="4096" max="4096" width="4.28515625" style="19" customWidth="1"/>
    <col min="4097" max="4097" width="22.140625" style="19" bestFit="1" customWidth="1"/>
    <col min="4098" max="4098" width="12.140625" style="19"/>
    <col min="4099" max="4099" width="13.28515625" style="19" bestFit="1" customWidth="1"/>
    <col min="4100" max="4100" width="15" style="19" bestFit="1" customWidth="1"/>
    <col min="4101" max="4341" width="12.140625" style="19"/>
    <col min="4342" max="4342" width="6.85546875" style="19" customWidth="1"/>
    <col min="4343" max="4343" width="5" style="19" customWidth="1"/>
    <col min="4344" max="4344" width="6" style="19" customWidth="1"/>
    <col min="4345" max="4345" width="4.28515625" style="19" customWidth="1"/>
    <col min="4346" max="4346" width="6" style="19" customWidth="1"/>
    <col min="4347" max="4347" width="4.28515625" style="19" customWidth="1"/>
    <col min="4348" max="4348" width="6" style="19" customWidth="1"/>
    <col min="4349" max="4349" width="38.140625" style="19" customWidth="1"/>
    <col min="4350" max="4350" width="6.85546875" style="19" customWidth="1"/>
    <col min="4351" max="4351" width="22.140625" style="19" bestFit="1" customWidth="1"/>
    <col min="4352" max="4352" width="4.28515625" style="19" customWidth="1"/>
    <col min="4353" max="4353" width="22.140625" style="19" bestFit="1" customWidth="1"/>
    <col min="4354" max="4354" width="12.140625" style="19"/>
    <col min="4355" max="4355" width="13.28515625" style="19" bestFit="1" customWidth="1"/>
    <col min="4356" max="4356" width="15" style="19" bestFit="1" customWidth="1"/>
    <col min="4357" max="4597" width="12.140625" style="19"/>
    <col min="4598" max="4598" width="6.85546875" style="19" customWidth="1"/>
    <col min="4599" max="4599" width="5" style="19" customWidth="1"/>
    <col min="4600" max="4600" width="6" style="19" customWidth="1"/>
    <col min="4601" max="4601" width="4.28515625" style="19" customWidth="1"/>
    <col min="4602" max="4602" width="6" style="19" customWidth="1"/>
    <col min="4603" max="4603" width="4.28515625" style="19" customWidth="1"/>
    <col min="4604" max="4604" width="6" style="19" customWidth="1"/>
    <col min="4605" max="4605" width="38.140625" style="19" customWidth="1"/>
    <col min="4606" max="4606" width="6.85546875" style="19" customWidth="1"/>
    <col min="4607" max="4607" width="22.140625" style="19" bestFit="1" customWidth="1"/>
    <col min="4608" max="4608" width="4.28515625" style="19" customWidth="1"/>
    <col min="4609" max="4609" width="22.140625" style="19" bestFit="1" customWidth="1"/>
    <col min="4610" max="4610" width="12.140625" style="19"/>
    <col min="4611" max="4611" width="13.28515625" style="19" bestFit="1" customWidth="1"/>
    <col min="4612" max="4612" width="15" style="19" bestFit="1" customWidth="1"/>
    <col min="4613" max="4853" width="12.140625" style="19"/>
    <col min="4854" max="4854" width="6.85546875" style="19" customWidth="1"/>
    <col min="4855" max="4855" width="5" style="19" customWidth="1"/>
    <col min="4856" max="4856" width="6" style="19" customWidth="1"/>
    <col min="4857" max="4857" width="4.28515625" style="19" customWidth="1"/>
    <col min="4858" max="4858" width="6" style="19" customWidth="1"/>
    <col min="4859" max="4859" width="4.28515625" style="19" customWidth="1"/>
    <col min="4860" max="4860" width="6" style="19" customWidth="1"/>
    <col min="4861" max="4861" width="38.140625" style="19" customWidth="1"/>
    <col min="4862" max="4862" width="6.85546875" style="19" customWidth="1"/>
    <col min="4863" max="4863" width="22.140625" style="19" bestFit="1" customWidth="1"/>
    <col min="4864" max="4864" width="4.28515625" style="19" customWidth="1"/>
    <col min="4865" max="4865" width="22.140625" style="19" bestFit="1" customWidth="1"/>
    <col min="4866" max="4866" width="12.140625" style="19"/>
    <col min="4867" max="4867" width="13.28515625" style="19" bestFit="1" customWidth="1"/>
    <col min="4868" max="4868" width="15" style="19" bestFit="1" customWidth="1"/>
    <col min="4869" max="5109" width="12.140625" style="19"/>
    <col min="5110" max="5110" width="6.85546875" style="19" customWidth="1"/>
    <col min="5111" max="5111" width="5" style="19" customWidth="1"/>
    <col min="5112" max="5112" width="6" style="19" customWidth="1"/>
    <col min="5113" max="5113" width="4.28515625" style="19" customWidth="1"/>
    <col min="5114" max="5114" width="6" style="19" customWidth="1"/>
    <col min="5115" max="5115" width="4.28515625" style="19" customWidth="1"/>
    <col min="5116" max="5116" width="6" style="19" customWidth="1"/>
    <col min="5117" max="5117" width="38.140625" style="19" customWidth="1"/>
    <col min="5118" max="5118" width="6.85546875" style="19" customWidth="1"/>
    <col min="5119" max="5119" width="22.140625" style="19" bestFit="1" customWidth="1"/>
    <col min="5120" max="5120" width="4.28515625" style="19" customWidth="1"/>
    <col min="5121" max="5121" width="22.140625" style="19" bestFit="1" customWidth="1"/>
    <col min="5122" max="5122" width="12.140625" style="19"/>
    <col min="5123" max="5123" width="13.28515625" style="19" bestFit="1" customWidth="1"/>
    <col min="5124" max="5124" width="15" style="19" bestFit="1" customWidth="1"/>
    <col min="5125" max="5365" width="12.140625" style="19"/>
    <col min="5366" max="5366" width="6.85546875" style="19" customWidth="1"/>
    <col min="5367" max="5367" width="5" style="19" customWidth="1"/>
    <col min="5368" max="5368" width="6" style="19" customWidth="1"/>
    <col min="5369" max="5369" width="4.28515625" style="19" customWidth="1"/>
    <col min="5370" max="5370" width="6" style="19" customWidth="1"/>
    <col min="5371" max="5371" width="4.28515625" style="19" customWidth="1"/>
    <col min="5372" max="5372" width="6" style="19" customWidth="1"/>
    <col min="5373" max="5373" width="38.140625" style="19" customWidth="1"/>
    <col min="5374" max="5374" width="6.85546875" style="19" customWidth="1"/>
    <col min="5375" max="5375" width="22.140625" style="19" bestFit="1" customWidth="1"/>
    <col min="5376" max="5376" width="4.28515625" style="19" customWidth="1"/>
    <col min="5377" max="5377" width="22.140625" style="19" bestFit="1" customWidth="1"/>
    <col min="5378" max="5378" width="12.140625" style="19"/>
    <col min="5379" max="5379" width="13.28515625" style="19" bestFit="1" customWidth="1"/>
    <col min="5380" max="5380" width="15" style="19" bestFit="1" customWidth="1"/>
    <col min="5381" max="5621" width="12.140625" style="19"/>
    <col min="5622" max="5622" width="6.85546875" style="19" customWidth="1"/>
    <col min="5623" max="5623" width="5" style="19" customWidth="1"/>
    <col min="5624" max="5624" width="6" style="19" customWidth="1"/>
    <col min="5625" max="5625" width="4.28515625" style="19" customWidth="1"/>
    <col min="5626" max="5626" width="6" style="19" customWidth="1"/>
    <col min="5627" max="5627" width="4.28515625" style="19" customWidth="1"/>
    <col min="5628" max="5628" width="6" style="19" customWidth="1"/>
    <col min="5629" max="5629" width="38.140625" style="19" customWidth="1"/>
    <col min="5630" max="5630" width="6.85546875" style="19" customWidth="1"/>
    <col min="5631" max="5631" width="22.140625" style="19" bestFit="1" customWidth="1"/>
    <col min="5632" max="5632" width="4.28515625" style="19" customWidth="1"/>
    <col min="5633" max="5633" width="22.140625" style="19" bestFit="1" customWidth="1"/>
    <col min="5634" max="5634" width="12.140625" style="19"/>
    <col min="5635" max="5635" width="13.28515625" style="19" bestFit="1" customWidth="1"/>
    <col min="5636" max="5636" width="15" style="19" bestFit="1" customWidth="1"/>
    <col min="5637" max="5877" width="12.140625" style="19"/>
    <col min="5878" max="5878" width="6.85546875" style="19" customWidth="1"/>
    <col min="5879" max="5879" width="5" style="19" customWidth="1"/>
    <col min="5880" max="5880" width="6" style="19" customWidth="1"/>
    <col min="5881" max="5881" width="4.28515625" style="19" customWidth="1"/>
    <col min="5882" max="5882" width="6" style="19" customWidth="1"/>
    <col min="5883" max="5883" width="4.28515625" style="19" customWidth="1"/>
    <col min="5884" max="5884" width="6" style="19" customWidth="1"/>
    <col min="5885" max="5885" width="38.140625" style="19" customWidth="1"/>
    <col min="5886" max="5886" width="6.85546875" style="19" customWidth="1"/>
    <col min="5887" max="5887" width="22.140625" style="19" bestFit="1" customWidth="1"/>
    <col min="5888" max="5888" width="4.28515625" style="19" customWidth="1"/>
    <col min="5889" max="5889" width="22.140625" style="19" bestFit="1" customWidth="1"/>
    <col min="5890" max="5890" width="12.140625" style="19"/>
    <col min="5891" max="5891" width="13.28515625" style="19" bestFit="1" customWidth="1"/>
    <col min="5892" max="5892" width="15" style="19" bestFit="1" customWidth="1"/>
    <col min="5893" max="6133" width="12.140625" style="19"/>
    <col min="6134" max="6134" width="6.85546875" style="19" customWidth="1"/>
    <col min="6135" max="6135" width="5" style="19" customWidth="1"/>
    <col min="6136" max="6136" width="6" style="19" customWidth="1"/>
    <col min="6137" max="6137" width="4.28515625" style="19" customWidth="1"/>
    <col min="6138" max="6138" width="6" style="19" customWidth="1"/>
    <col min="6139" max="6139" width="4.28515625" style="19" customWidth="1"/>
    <col min="6140" max="6140" width="6" style="19" customWidth="1"/>
    <col min="6141" max="6141" width="38.140625" style="19" customWidth="1"/>
    <col min="6142" max="6142" width="6.85546875" style="19" customWidth="1"/>
    <col min="6143" max="6143" width="22.140625" style="19" bestFit="1" customWidth="1"/>
    <col min="6144" max="6144" width="4.28515625" style="19" customWidth="1"/>
    <col min="6145" max="6145" width="22.140625" style="19" bestFit="1" customWidth="1"/>
    <col min="6146" max="6146" width="12.140625" style="19"/>
    <col min="6147" max="6147" width="13.28515625" style="19" bestFit="1" customWidth="1"/>
    <col min="6148" max="6148" width="15" style="19" bestFit="1" customWidth="1"/>
    <col min="6149" max="6389" width="12.140625" style="19"/>
    <col min="6390" max="6390" width="6.85546875" style="19" customWidth="1"/>
    <col min="6391" max="6391" width="5" style="19" customWidth="1"/>
    <col min="6392" max="6392" width="6" style="19" customWidth="1"/>
    <col min="6393" max="6393" width="4.28515625" style="19" customWidth="1"/>
    <col min="6394" max="6394" width="6" style="19" customWidth="1"/>
    <col min="6395" max="6395" width="4.28515625" style="19" customWidth="1"/>
    <col min="6396" max="6396" width="6" style="19" customWidth="1"/>
    <col min="6397" max="6397" width="38.140625" style="19" customWidth="1"/>
    <col min="6398" max="6398" width="6.85546875" style="19" customWidth="1"/>
    <col min="6399" max="6399" width="22.140625" style="19" bestFit="1" customWidth="1"/>
    <col min="6400" max="6400" width="4.28515625" style="19" customWidth="1"/>
    <col min="6401" max="6401" width="22.140625" style="19" bestFit="1" customWidth="1"/>
    <col min="6402" max="6402" width="12.140625" style="19"/>
    <col min="6403" max="6403" width="13.28515625" style="19" bestFit="1" customWidth="1"/>
    <col min="6404" max="6404" width="15" style="19" bestFit="1" customWidth="1"/>
    <col min="6405" max="6645" width="12.140625" style="19"/>
    <col min="6646" max="6646" width="6.85546875" style="19" customWidth="1"/>
    <col min="6647" max="6647" width="5" style="19" customWidth="1"/>
    <col min="6648" max="6648" width="6" style="19" customWidth="1"/>
    <col min="6649" max="6649" width="4.28515625" style="19" customWidth="1"/>
    <col min="6650" max="6650" width="6" style="19" customWidth="1"/>
    <col min="6651" max="6651" width="4.28515625" style="19" customWidth="1"/>
    <col min="6652" max="6652" width="6" style="19" customWidth="1"/>
    <col min="6653" max="6653" width="38.140625" style="19" customWidth="1"/>
    <col min="6654" max="6654" width="6.85546875" style="19" customWidth="1"/>
    <col min="6655" max="6655" width="22.140625" style="19" bestFit="1" customWidth="1"/>
    <col min="6656" max="6656" width="4.28515625" style="19" customWidth="1"/>
    <col min="6657" max="6657" width="22.140625" style="19" bestFit="1" customWidth="1"/>
    <col min="6658" max="6658" width="12.140625" style="19"/>
    <col min="6659" max="6659" width="13.28515625" style="19" bestFit="1" customWidth="1"/>
    <col min="6660" max="6660" width="15" style="19" bestFit="1" customWidth="1"/>
    <col min="6661" max="6901" width="12.140625" style="19"/>
    <col min="6902" max="6902" width="6.85546875" style="19" customWidth="1"/>
    <col min="6903" max="6903" width="5" style="19" customWidth="1"/>
    <col min="6904" max="6904" width="6" style="19" customWidth="1"/>
    <col min="6905" max="6905" width="4.28515625" style="19" customWidth="1"/>
    <col min="6906" max="6906" width="6" style="19" customWidth="1"/>
    <col min="6907" max="6907" width="4.28515625" style="19" customWidth="1"/>
    <col min="6908" max="6908" width="6" style="19" customWidth="1"/>
    <col min="6909" max="6909" width="38.140625" style="19" customWidth="1"/>
    <col min="6910" max="6910" width="6.85546875" style="19" customWidth="1"/>
    <col min="6911" max="6911" width="22.140625" style="19" bestFit="1" customWidth="1"/>
    <col min="6912" max="6912" width="4.28515625" style="19" customWidth="1"/>
    <col min="6913" max="6913" width="22.140625" style="19" bestFit="1" customWidth="1"/>
    <col min="6914" max="6914" width="12.140625" style="19"/>
    <col min="6915" max="6915" width="13.28515625" style="19" bestFit="1" customWidth="1"/>
    <col min="6916" max="6916" width="15" style="19" bestFit="1" customWidth="1"/>
    <col min="6917" max="7157" width="12.140625" style="19"/>
    <col min="7158" max="7158" width="6.85546875" style="19" customWidth="1"/>
    <col min="7159" max="7159" width="5" style="19" customWidth="1"/>
    <col min="7160" max="7160" width="6" style="19" customWidth="1"/>
    <col min="7161" max="7161" width="4.28515625" style="19" customWidth="1"/>
    <col min="7162" max="7162" width="6" style="19" customWidth="1"/>
    <col min="7163" max="7163" width="4.28515625" style="19" customWidth="1"/>
    <col min="7164" max="7164" width="6" style="19" customWidth="1"/>
    <col min="7165" max="7165" width="38.140625" style="19" customWidth="1"/>
    <col min="7166" max="7166" width="6.85546875" style="19" customWidth="1"/>
    <col min="7167" max="7167" width="22.140625" style="19" bestFit="1" customWidth="1"/>
    <col min="7168" max="7168" width="4.28515625" style="19" customWidth="1"/>
    <col min="7169" max="7169" width="22.140625" style="19" bestFit="1" customWidth="1"/>
    <col min="7170" max="7170" width="12.140625" style="19"/>
    <col min="7171" max="7171" width="13.28515625" style="19" bestFit="1" customWidth="1"/>
    <col min="7172" max="7172" width="15" style="19" bestFit="1" customWidth="1"/>
    <col min="7173" max="7413" width="12.140625" style="19"/>
    <col min="7414" max="7414" width="6.85546875" style="19" customWidth="1"/>
    <col min="7415" max="7415" width="5" style="19" customWidth="1"/>
    <col min="7416" max="7416" width="6" style="19" customWidth="1"/>
    <col min="7417" max="7417" width="4.28515625" style="19" customWidth="1"/>
    <col min="7418" max="7418" width="6" style="19" customWidth="1"/>
    <col min="7419" max="7419" width="4.28515625" style="19" customWidth="1"/>
    <col min="7420" max="7420" width="6" style="19" customWidth="1"/>
    <col min="7421" max="7421" width="38.140625" style="19" customWidth="1"/>
    <col min="7422" max="7422" width="6.85546875" style="19" customWidth="1"/>
    <col min="7423" max="7423" width="22.140625" style="19" bestFit="1" customWidth="1"/>
    <col min="7424" max="7424" width="4.28515625" style="19" customWidth="1"/>
    <col min="7425" max="7425" width="22.140625" style="19" bestFit="1" customWidth="1"/>
    <col min="7426" max="7426" width="12.140625" style="19"/>
    <col min="7427" max="7427" width="13.28515625" style="19" bestFit="1" customWidth="1"/>
    <col min="7428" max="7428" width="15" style="19" bestFit="1" customWidth="1"/>
    <col min="7429" max="7669" width="12.140625" style="19"/>
    <col min="7670" max="7670" width="6.85546875" style="19" customWidth="1"/>
    <col min="7671" max="7671" width="5" style="19" customWidth="1"/>
    <col min="7672" max="7672" width="6" style="19" customWidth="1"/>
    <col min="7673" max="7673" width="4.28515625" style="19" customWidth="1"/>
    <col min="7674" max="7674" width="6" style="19" customWidth="1"/>
    <col min="7675" max="7675" width="4.28515625" style="19" customWidth="1"/>
    <col min="7676" max="7676" width="6" style="19" customWidth="1"/>
    <col min="7677" max="7677" width="38.140625" style="19" customWidth="1"/>
    <col min="7678" max="7678" width="6.85546875" style="19" customWidth="1"/>
    <col min="7679" max="7679" width="22.140625" style="19" bestFit="1" customWidth="1"/>
    <col min="7680" max="7680" width="4.28515625" style="19" customWidth="1"/>
    <col min="7681" max="7681" width="22.140625" style="19" bestFit="1" customWidth="1"/>
    <col min="7682" max="7682" width="12.140625" style="19"/>
    <col min="7683" max="7683" width="13.28515625" style="19" bestFit="1" customWidth="1"/>
    <col min="7684" max="7684" width="15" style="19" bestFit="1" customWidth="1"/>
    <col min="7685" max="7925" width="12.140625" style="19"/>
    <col min="7926" max="7926" width="6.85546875" style="19" customWidth="1"/>
    <col min="7927" max="7927" width="5" style="19" customWidth="1"/>
    <col min="7928" max="7928" width="6" style="19" customWidth="1"/>
    <col min="7929" max="7929" width="4.28515625" style="19" customWidth="1"/>
    <col min="7930" max="7930" width="6" style="19" customWidth="1"/>
    <col min="7931" max="7931" width="4.28515625" style="19" customWidth="1"/>
    <col min="7932" max="7932" width="6" style="19" customWidth="1"/>
    <col min="7933" max="7933" width="38.140625" style="19" customWidth="1"/>
    <col min="7934" max="7934" width="6.85546875" style="19" customWidth="1"/>
    <col min="7935" max="7935" width="22.140625" style="19" bestFit="1" customWidth="1"/>
    <col min="7936" max="7936" width="4.28515625" style="19" customWidth="1"/>
    <col min="7937" max="7937" width="22.140625" style="19" bestFit="1" customWidth="1"/>
    <col min="7938" max="7938" width="12.140625" style="19"/>
    <col min="7939" max="7939" width="13.28515625" style="19" bestFit="1" customWidth="1"/>
    <col min="7940" max="7940" width="15" style="19" bestFit="1" customWidth="1"/>
    <col min="7941" max="8181" width="12.140625" style="19"/>
    <col min="8182" max="8182" width="6.85546875" style="19" customWidth="1"/>
    <col min="8183" max="8183" width="5" style="19" customWidth="1"/>
    <col min="8184" max="8184" width="6" style="19" customWidth="1"/>
    <col min="8185" max="8185" width="4.28515625" style="19" customWidth="1"/>
    <col min="8186" max="8186" width="6" style="19" customWidth="1"/>
    <col min="8187" max="8187" width="4.28515625" style="19" customWidth="1"/>
    <col min="8188" max="8188" width="6" style="19" customWidth="1"/>
    <col min="8189" max="8189" width="38.140625" style="19" customWidth="1"/>
    <col min="8190" max="8190" width="6.85546875" style="19" customWidth="1"/>
    <col min="8191" max="8191" width="22.140625" style="19" bestFit="1" customWidth="1"/>
    <col min="8192" max="8192" width="4.28515625" style="19" customWidth="1"/>
    <col min="8193" max="8193" width="22.140625" style="19" bestFit="1" customWidth="1"/>
    <col min="8194" max="8194" width="12.140625" style="19"/>
    <col min="8195" max="8195" width="13.28515625" style="19" bestFit="1" customWidth="1"/>
    <col min="8196" max="8196" width="15" style="19" bestFit="1" customWidth="1"/>
    <col min="8197" max="8437" width="12.140625" style="19"/>
    <col min="8438" max="8438" width="6.85546875" style="19" customWidth="1"/>
    <col min="8439" max="8439" width="5" style="19" customWidth="1"/>
    <col min="8440" max="8440" width="6" style="19" customWidth="1"/>
    <col min="8441" max="8441" width="4.28515625" style="19" customWidth="1"/>
    <col min="8442" max="8442" width="6" style="19" customWidth="1"/>
    <col min="8443" max="8443" width="4.28515625" style="19" customWidth="1"/>
    <col min="8444" max="8444" width="6" style="19" customWidth="1"/>
    <col min="8445" max="8445" width="38.140625" style="19" customWidth="1"/>
    <col min="8446" max="8446" width="6.85546875" style="19" customWidth="1"/>
    <col min="8447" max="8447" width="22.140625" style="19" bestFit="1" customWidth="1"/>
    <col min="8448" max="8448" width="4.28515625" style="19" customWidth="1"/>
    <col min="8449" max="8449" width="22.140625" style="19" bestFit="1" customWidth="1"/>
    <col min="8450" max="8450" width="12.140625" style="19"/>
    <col min="8451" max="8451" width="13.28515625" style="19" bestFit="1" customWidth="1"/>
    <col min="8452" max="8452" width="15" style="19" bestFit="1" customWidth="1"/>
    <col min="8453" max="8693" width="12.140625" style="19"/>
    <col min="8694" max="8694" width="6.85546875" style="19" customWidth="1"/>
    <col min="8695" max="8695" width="5" style="19" customWidth="1"/>
    <col min="8696" max="8696" width="6" style="19" customWidth="1"/>
    <col min="8697" max="8697" width="4.28515625" style="19" customWidth="1"/>
    <col min="8698" max="8698" width="6" style="19" customWidth="1"/>
    <col min="8699" max="8699" width="4.28515625" style="19" customWidth="1"/>
    <col min="8700" max="8700" width="6" style="19" customWidth="1"/>
    <col min="8701" max="8701" width="38.140625" style="19" customWidth="1"/>
    <col min="8702" max="8702" width="6.85546875" style="19" customWidth="1"/>
    <col min="8703" max="8703" width="22.140625" style="19" bestFit="1" customWidth="1"/>
    <col min="8704" max="8704" width="4.28515625" style="19" customWidth="1"/>
    <col min="8705" max="8705" width="22.140625" style="19" bestFit="1" customWidth="1"/>
    <col min="8706" max="8706" width="12.140625" style="19"/>
    <col min="8707" max="8707" width="13.28515625" style="19" bestFit="1" customWidth="1"/>
    <col min="8708" max="8708" width="15" style="19" bestFit="1" customWidth="1"/>
    <col min="8709" max="8949" width="12.140625" style="19"/>
    <col min="8950" max="8950" width="6.85546875" style="19" customWidth="1"/>
    <col min="8951" max="8951" width="5" style="19" customWidth="1"/>
    <col min="8952" max="8952" width="6" style="19" customWidth="1"/>
    <col min="8953" max="8953" width="4.28515625" style="19" customWidth="1"/>
    <col min="8954" max="8954" width="6" style="19" customWidth="1"/>
    <col min="8955" max="8955" width="4.28515625" style="19" customWidth="1"/>
    <col min="8956" max="8956" width="6" style="19" customWidth="1"/>
    <col min="8957" max="8957" width="38.140625" style="19" customWidth="1"/>
    <col min="8958" max="8958" width="6.85546875" style="19" customWidth="1"/>
    <col min="8959" max="8959" width="22.140625" style="19" bestFit="1" customWidth="1"/>
    <col min="8960" max="8960" width="4.28515625" style="19" customWidth="1"/>
    <col min="8961" max="8961" width="22.140625" style="19" bestFit="1" customWidth="1"/>
    <col min="8962" max="8962" width="12.140625" style="19"/>
    <col min="8963" max="8963" width="13.28515625" style="19" bestFit="1" customWidth="1"/>
    <col min="8964" max="8964" width="15" style="19" bestFit="1" customWidth="1"/>
    <col min="8965" max="9205" width="12.140625" style="19"/>
    <col min="9206" max="9206" width="6.85546875" style="19" customWidth="1"/>
    <col min="9207" max="9207" width="5" style="19" customWidth="1"/>
    <col min="9208" max="9208" width="6" style="19" customWidth="1"/>
    <col min="9209" max="9209" width="4.28515625" style="19" customWidth="1"/>
    <col min="9210" max="9210" width="6" style="19" customWidth="1"/>
    <col min="9211" max="9211" width="4.28515625" style="19" customWidth="1"/>
    <col min="9212" max="9212" width="6" style="19" customWidth="1"/>
    <col min="9213" max="9213" width="38.140625" style="19" customWidth="1"/>
    <col min="9214" max="9214" width="6.85546875" style="19" customWidth="1"/>
    <col min="9215" max="9215" width="22.140625" style="19" bestFit="1" customWidth="1"/>
    <col min="9216" max="9216" width="4.28515625" style="19" customWidth="1"/>
    <col min="9217" max="9217" width="22.140625" style="19" bestFit="1" customWidth="1"/>
    <col min="9218" max="9218" width="12.140625" style="19"/>
    <col min="9219" max="9219" width="13.28515625" style="19" bestFit="1" customWidth="1"/>
    <col min="9220" max="9220" width="15" style="19" bestFit="1" customWidth="1"/>
    <col min="9221" max="9461" width="12.140625" style="19"/>
    <col min="9462" max="9462" width="6.85546875" style="19" customWidth="1"/>
    <col min="9463" max="9463" width="5" style="19" customWidth="1"/>
    <col min="9464" max="9464" width="6" style="19" customWidth="1"/>
    <col min="9465" max="9465" width="4.28515625" style="19" customWidth="1"/>
    <col min="9466" max="9466" width="6" style="19" customWidth="1"/>
    <col min="9467" max="9467" width="4.28515625" style="19" customWidth="1"/>
    <col min="9468" max="9468" width="6" style="19" customWidth="1"/>
    <col min="9469" max="9469" width="38.140625" style="19" customWidth="1"/>
    <col min="9470" max="9470" width="6.85546875" style="19" customWidth="1"/>
    <col min="9471" max="9471" width="22.140625" style="19" bestFit="1" customWidth="1"/>
    <col min="9472" max="9472" width="4.28515625" style="19" customWidth="1"/>
    <col min="9473" max="9473" width="22.140625" style="19" bestFit="1" customWidth="1"/>
    <col min="9474" max="9474" width="12.140625" style="19"/>
    <col min="9475" max="9475" width="13.28515625" style="19" bestFit="1" customWidth="1"/>
    <col min="9476" max="9476" width="15" style="19" bestFit="1" customWidth="1"/>
    <col min="9477" max="9717" width="12.140625" style="19"/>
    <col min="9718" max="9718" width="6.85546875" style="19" customWidth="1"/>
    <col min="9719" max="9719" width="5" style="19" customWidth="1"/>
    <col min="9720" max="9720" width="6" style="19" customWidth="1"/>
    <col min="9721" max="9721" width="4.28515625" style="19" customWidth="1"/>
    <col min="9722" max="9722" width="6" style="19" customWidth="1"/>
    <col min="9723" max="9723" width="4.28515625" style="19" customWidth="1"/>
    <col min="9724" max="9724" width="6" style="19" customWidth="1"/>
    <col min="9725" max="9725" width="38.140625" style="19" customWidth="1"/>
    <col min="9726" max="9726" width="6.85546875" style="19" customWidth="1"/>
    <col min="9727" max="9727" width="22.140625" style="19" bestFit="1" customWidth="1"/>
    <col min="9728" max="9728" width="4.28515625" style="19" customWidth="1"/>
    <col min="9729" max="9729" width="22.140625" style="19" bestFit="1" customWidth="1"/>
    <col min="9730" max="9730" width="12.140625" style="19"/>
    <col min="9731" max="9731" width="13.28515625" style="19" bestFit="1" customWidth="1"/>
    <col min="9732" max="9732" width="15" style="19" bestFit="1" customWidth="1"/>
    <col min="9733" max="9973" width="12.140625" style="19"/>
    <col min="9974" max="9974" width="6.85546875" style="19" customWidth="1"/>
    <col min="9975" max="9975" width="5" style="19" customWidth="1"/>
    <col min="9976" max="9976" width="6" style="19" customWidth="1"/>
    <col min="9977" max="9977" width="4.28515625" style="19" customWidth="1"/>
    <col min="9978" max="9978" width="6" style="19" customWidth="1"/>
    <col min="9979" max="9979" width="4.28515625" style="19" customWidth="1"/>
    <col min="9980" max="9980" width="6" style="19" customWidth="1"/>
    <col min="9981" max="9981" width="38.140625" style="19" customWidth="1"/>
    <col min="9982" max="9982" width="6.85546875" style="19" customWidth="1"/>
    <col min="9983" max="9983" width="22.140625" style="19" bestFit="1" customWidth="1"/>
    <col min="9984" max="9984" width="4.28515625" style="19" customWidth="1"/>
    <col min="9985" max="9985" width="22.140625" style="19" bestFit="1" customWidth="1"/>
    <col min="9986" max="9986" width="12.140625" style="19"/>
    <col min="9987" max="9987" width="13.28515625" style="19" bestFit="1" customWidth="1"/>
    <col min="9988" max="9988" width="15" style="19" bestFit="1" customWidth="1"/>
    <col min="9989" max="10229" width="12.140625" style="19"/>
    <col min="10230" max="10230" width="6.85546875" style="19" customWidth="1"/>
    <col min="10231" max="10231" width="5" style="19" customWidth="1"/>
    <col min="10232" max="10232" width="6" style="19" customWidth="1"/>
    <col min="10233" max="10233" width="4.28515625" style="19" customWidth="1"/>
    <col min="10234" max="10234" width="6" style="19" customWidth="1"/>
    <col min="10235" max="10235" width="4.28515625" style="19" customWidth="1"/>
    <col min="10236" max="10236" width="6" style="19" customWidth="1"/>
    <col min="10237" max="10237" width="38.140625" style="19" customWidth="1"/>
    <col min="10238" max="10238" width="6.85546875" style="19" customWidth="1"/>
    <col min="10239" max="10239" width="22.140625" style="19" bestFit="1" customWidth="1"/>
    <col min="10240" max="10240" width="4.28515625" style="19" customWidth="1"/>
    <col min="10241" max="10241" width="22.140625" style="19" bestFit="1" customWidth="1"/>
    <col min="10242" max="10242" width="12.140625" style="19"/>
    <col min="10243" max="10243" width="13.28515625" style="19" bestFit="1" customWidth="1"/>
    <col min="10244" max="10244" width="15" style="19" bestFit="1" customWidth="1"/>
    <col min="10245" max="10485" width="12.140625" style="19"/>
    <col min="10486" max="10486" width="6.85546875" style="19" customWidth="1"/>
    <col min="10487" max="10487" width="5" style="19" customWidth="1"/>
    <col min="10488" max="10488" width="6" style="19" customWidth="1"/>
    <col min="10489" max="10489" width="4.28515625" style="19" customWidth="1"/>
    <col min="10490" max="10490" width="6" style="19" customWidth="1"/>
    <col min="10491" max="10491" width="4.28515625" style="19" customWidth="1"/>
    <col min="10492" max="10492" width="6" style="19" customWidth="1"/>
    <col min="10493" max="10493" width="38.140625" style="19" customWidth="1"/>
    <col min="10494" max="10494" width="6.85546875" style="19" customWidth="1"/>
    <col min="10495" max="10495" width="22.140625" style="19" bestFit="1" customWidth="1"/>
    <col min="10496" max="10496" width="4.28515625" style="19" customWidth="1"/>
    <col min="10497" max="10497" width="22.140625" style="19" bestFit="1" customWidth="1"/>
    <col min="10498" max="10498" width="12.140625" style="19"/>
    <col min="10499" max="10499" width="13.28515625" style="19" bestFit="1" customWidth="1"/>
    <col min="10500" max="10500" width="15" style="19" bestFit="1" customWidth="1"/>
    <col min="10501" max="10741" width="12.140625" style="19"/>
    <col min="10742" max="10742" width="6.85546875" style="19" customWidth="1"/>
    <col min="10743" max="10743" width="5" style="19" customWidth="1"/>
    <col min="10744" max="10744" width="6" style="19" customWidth="1"/>
    <col min="10745" max="10745" width="4.28515625" style="19" customWidth="1"/>
    <col min="10746" max="10746" width="6" style="19" customWidth="1"/>
    <col min="10747" max="10747" width="4.28515625" style="19" customWidth="1"/>
    <col min="10748" max="10748" width="6" style="19" customWidth="1"/>
    <col min="10749" max="10749" width="38.140625" style="19" customWidth="1"/>
    <col min="10750" max="10750" width="6.85546875" style="19" customWidth="1"/>
    <col min="10751" max="10751" width="22.140625" style="19" bestFit="1" customWidth="1"/>
    <col min="10752" max="10752" width="4.28515625" style="19" customWidth="1"/>
    <col min="10753" max="10753" width="22.140625" style="19" bestFit="1" customWidth="1"/>
    <col min="10754" max="10754" width="12.140625" style="19"/>
    <col min="10755" max="10755" width="13.28515625" style="19" bestFit="1" customWidth="1"/>
    <col min="10756" max="10756" width="15" style="19" bestFit="1" customWidth="1"/>
    <col min="10757" max="10997" width="12.140625" style="19"/>
    <col min="10998" max="10998" width="6.85546875" style="19" customWidth="1"/>
    <col min="10999" max="10999" width="5" style="19" customWidth="1"/>
    <col min="11000" max="11000" width="6" style="19" customWidth="1"/>
    <col min="11001" max="11001" width="4.28515625" style="19" customWidth="1"/>
    <col min="11002" max="11002" width="6" style="19" customWidth="1"/>
    <col min="11003" max="11003" width="4.28515625" style="19" customWidth="1"/>
    <col min="11004" max="11004" width="6" style="19" customWidth="1"/>
    <col min="11005" max="11005" width="38.140625" style="19" customWidth="1"/>
    <col min="11006" max="11006" width="6.85546875" style="19" customWidth="1"/>
    <col min="11007" max="11007" width="22.140625" style="19" bestFit="1" customWidth="1"/>
    <col min="11008" max="11008" width="4.28515625" style="19" customWidth="1"/>
    <col min="11009" max="11009" width="22.140625" style="19" bestFit="1" customWidth="1"/>
    <col min="11010" max="11010" width="12.140625" style="19"/>
    <col min="11011" max="11011" width="13.28515625" style="19" bestFit="1" customWidth="1"/>
    <col min="11012" max="11012" width="15" style="19" bestFit="1" customWidth="1"/>
    <col min="11013" max="11253" width="12.140625" style="19"/>
    <col min="11254" max="11254" width="6.85546875" style="19" customWidth="1"/>
    <col min="11255" max="11255" width="5" style="19" customWidth="1"/>
    <col min="11256" max="11256" width="6" style="19" customWidth="1"/>
    <col min="11257" max="11257" width="4.28515625" style="19" customWidth="1"/>
    <col min="11258" max="11258" width="6" style="19" customWidth="1"/>
    <col min="11259" max="11259" width="4.28515625" style="19" customWidth="1"/>
    <col min="11260" max="11260" width="6" style="19" customWidth="1"/>
    <col min="11261" max="11261" width="38.140625" style="19" customWidth="1"/>
    <col min="11262" max="11262" width="6.85546875" style="19" customWidth="1"/>
    <col min="11263" max="11263" width="22.140625" style="19" bestFit="1" customWidth="1"/>
    <col min="11264" max="11264" width="4.28515625" style="19" customWidth="1"/>
    <col min="11265" max="11265" width="22.140625" style="19" bestFit="1" customWidth="1"/>
    <col min="11266" max="11266" width="12.140625" style="19"/>
    <col min="11267" max="11267" width="13.28515625" style="19" bestFit="1" customWidth="1"/>
    <col min="11268" max="11268" width="15" style="19" bestFit="1" customWidth="1"/>
    <col min="11269" max="11509" width="12.140625" style="19"/>
    <col min="11510" max="11510" width="6.85546875" style="19" customWidth="1"/>
    <col min="11511" max="11511" width="5" style="19" customWidth="1"/>
    <col min="11512" max="11512" width="6" style="19" customWidth="1"/>
    <col min="11513" max="11513" width="4.28515625" style="19" customWidth="1"/>
    <col min="11514" max="11514" width="6" style="19" customWidth="1"/>
    <col min="11515" max="11515" width="4.28515625" style="19" customWidth="1"/>
    <col min="11516" max="11516" width="6" style="19" customWidth="1"/>
    <col min="11517" max="11517" width="38.140625" style="19" customWidth="1"/>
    <col min="11518" max="11518" width="6.85546875" style="19" customWidth="1"/>
    <col min="11519" max="11519" width="22.140625" style="19" bestFit="1" customWidth="1"/>
    <col min="11520" max="11520" width="4.28515625" style="19" customWidth="1"/>
    <col min="11521" max="11521" width="22.140625" style="19" bestFit="1" customWidth="1"/>
    <col min="11522" max="11522" width="12.140625" style="19"/>
    <col min="11523" max="11523" width="13.28515625" style="19" bestFit="1" customWidth="1"/>
    <col min="11524" max="11524" width="15" style="19" bestFit="1" customWidth="1"/>
    <col min="11525" max="11765" width="12.140625" style="19"/>
    <col min="11766" max="11766" width="6.85546875" style="19" customWidth="1"/>
    <col min="11767" max="11767" width="5" style="19" customWidth="1"/>
    <col min="11768" max="11768" width="6" style="19" customWidth="1"/>
    <col min="11769" max="11769" width="4.28515625" style="19" customWidth="1"/>
    <col min="11770" max="11770" width="6" style="19" customWidth="1"/>
    <col min="11771" max="11771" width="4.28515625" style="19" customWidth="1"/>
    <col min="11772" max="11772" width="6" style="19" customWidth="1"/>
    <col min="11773" max="11773" width="38.140625" style="19" customWidth="1"/>
    <col min="11774" max="11774" width="6.85546875" style="19" customWidth="1"/>
    <col min="11775" max="11775" width="22.140625" style="19" bestFit="1" customWidth="1"/>
    <col min="11776" max="11776" width="4.28515625" style="19" customWidth="1"/>
    <col min="11777" max="11777" width="22.140625" style="19" bestFit="1" customWidth="1"/>
    <col min="11778" max="11778" width="12.140625" style="19"/>
    <col min="11779" max="11779" width="13.28515625" style="19" bestFit="1" customWidth="1"/>
    <col min="11780" max="11780" width="15" style="19" bestFit="1" customWidth="1"/>
    <col min="11781" max="12021" width="12.140625" style="19"/>
    <col min="12022" max="12022" width="6.85546875" style="19" customWidth="1"/>
    <col min="12023" max="12023" width="5" style="19" customWidth="1"/>
    <col min="12024" max="12024" width="6" style="19" customWidth="1"/>
    <col min="12025" max="12025" width="4.28515625" style="19" customWidth="1"/>
    <col min="12026" max="12026" width="6" style="19" customWidth="1"/>
    <col min="12027" max="12027" width="4.28515625" style="19" customWidth="1"/>
    <col min="12028" max="12028" width="6" style="19" customWidth="1"/>
    <col min="12029" max="12029" width="38.140625" style="19" customWidth="1"/>
    <col min="12030" max="12030" width="6.85546875" style="19" customWidth="1"/>
    <col min="12031" max="12031" width="22.140625" style="19" bestFit="1" customWidth="1"/>
    <col min="12032" max="12032" width="4.28515625" style="19" customWidth="1"/>
    <col min="12033" max="12033" width="22.140625" style="19" bestFit="1" customWidth="1"/>
    <col min="12034" max="12034" width="12.140625" style="19"/>
    <col min="12035" max="12035" width="13.28515625" style="19" bestFit="1" customWidth="1"/>
    <col min="12036" max="12036" width="15" style="19" bestFit="1" customWidth="1"/>
    <col min="12037" max="12277" width="12.140625" style="19"/>
    <col min="12278" max="12278" width="6.85546875" style="19" customWidth="1"/>
    <col min="12279" max="12279" width="5" style="19" customWidth="1"/>
    <col min="12280" max="12280" width="6" style="19" customWidth="1"/>
    <col min="12281" max="12281" width="4.28515625" style="19" customWidth="1"/>
    <col min="12282" max="12282" width="6" style="19" customWidth="1"/>
    <col min="12283" max="12283" width="4.28515625" style="19" customWidth="1"/>
    <col min="12284" max="12284" width="6" style="19" customWidth="1"/>
    <col min="12285" max="12285" width="38.140625" style="19" customWidth="1"/>
    <col min="12286" max="12286" width="6.85546875" style="19" customWidth="1"/>
    <col min="12287" max="12287" width="22.140625" style="19" bestFit="1" customWidth="1"/>
    <col min="12288" max="12288" width="4.28515625" style="19" customWidth="1"/>
    <col min="12289" max="12289" width="22.140625" style="19" bestFit="1" customWidth="1"/>
    <col min="12290" max="12290" width="12.140625" style="19"/>
    <col min="12291" max="12291" width="13.28515625" style="19" bestFit="1" customWidth="1"/>
    <col min="12292" max="12292" width="15" style="19" bestFit="1" customWidth="1"/>
    <col min="12293" max="12533" width="12.140625" style="19"/>
    <col min="12534" max="12534" width="6.85546875" style="19" customWidth="1"/>
    <col min="12535" max="12535" width="5" style="19" customWidth="1"/>
    <col min="12536" max="12536" width="6" style="19" customWidth="1"/>
    <col min="12537" max="12537" width="4.28515625" style="19" customWidth="1"/>
    <col min="12538" max="12538" width="6" style="19" customWidth="1"/>
    <col min="12539" max="12539" width="4.28515625" style="19" customWidth="1"/>
    <col min="12540" max="12540" width="6" style="19" customWidth="1"/>
    <col min="12541" max="12541" width="38.140625" style="19" customWidth="1"/>
    <col min="12542" max="12542" width="6.85546875" style="19" customWidth="1"/>
    <col min="12543" max="12543" width="22.140625" style="19" bestFit="1" customWidth="1"/>
    <col min="12544" max="12544" width="4.28515625" style="19" customWidth="1"/>
    <col min="12545" max="12545" width="22.140625" style="19" bestFit="1" customWidth="1"/>
    <col min="12546" max="12546" width="12.140625" style="19"/>
    <col min="12547" max="12547" width="13.28515625" style="19" bestFit="1" customWidth="1"/>
    <col min="12548" max="12548" width="15" style="19" bestFit="1" customWidth="1"/>
    <col min="12549" max="12789" width="12.140625" style="19"/>
    <col min="12790" max="12790" width="6.85546875" style="19" customWidth="1"/>
    <col min="12791" max="12791" width="5" style="19" customWidth="1"/>
    <col min="12792" max="12792" width="6" style="19" customWidth="1"/>
    <col min="12793" max="12793" width="4.28515625" style="19" customWidth="1"/>
    <col min="12794" max="12794" width="6" style="19" customWidth="1"/>
    <col min="12795" max="12795" width="4.28515625" style="19" customWidth="1"/>
    <col min="12796" max="12796" width="6" style="19" customWidth="1"/>
    <col min="12797" max="12797" width="38.140625" style="19" customWidth="1"/>
    <col min="12798" max="12798" width="6.85546875" style="19" customWidth="1"/>
    <col min="12799" max="12799" width="22.140625" style="19" bestFit="1" customWidth="1"/>
    <col min="12800" max="12800" width="4.28515625" style="19" customWidth="1"/>
    <col min="12801" max="12801" width="22.140625" style="19" bestFit="1" customWidth="1"/>
    <col min="12802" max="12802" width="12.140625" style="19"/>
    <col min="12803" max="12803" width="13.28515625" style="19" bestFit="1" customWidth="1"/>
    <col min="12804" max="12804" width="15" style="19" bestFit="1" customWidth="1"/>
    <col min="12805" max="13045" width="12.140625" style="19"/>
    <col min="13046" max="13046" width="6.85546875" style="19" customWidth="1"/>
    <col min="13047" max="13047" width="5" style="19" customWidth="1"/>
    <col min="13048" max="13048" width="6" style="19" customWidth="1"/>
    <col min="13049" max="13049" width="4.28515625" style="19" customWidth="1"/>
    <col min="13050" max="13050" width="6" style="19" customWidth="1"/>
    <col min="13051" max="13051" width="4.28515625" style="19" customWidth="1"/>
    <col min="13052" max="13052" width="6" style="19" customWidth="1"/>
    <col min="13053" max="13053" width="38.140625" style="19" customWidth="1"/>
    <col min="13054" max="13054" width="6.85546875" style="19" customWidth="1"/>
    <col min="13055" max="13055" width="22.140625" style="19" bestFit="1" customWidth="1"/>
    <col min="13056" max="13056" width="4.28515625" style="19" customWidth="1"/>
    <col min="13057" max="13057" width="22.140625" style="19" bestFit="1" customWidth="1"/>
    <col min="13058" max="13058" width="12.140625" style="19"/>
    <col min="13059" max="13059" width="13.28515625" style="19" bestFit="1" customWidth="1"/>
    <col min="13060" max="13060" width="15" style="19" bestFit="1" customWidth="1"/>
    <col min="13061" max="13301" width="12.140625" style="19"/>
    <col min="13302" max="13302" width="6.85546875" style="19" customWidth="1"/>
    <col min="13303" max="13303" width="5" style="19" customWidth="1"/>
    <col min="13304" max="13304" width="6" style="19" customWidth="1"/>
    <col min="13305" max="13305" width="4.28515625" style="19" customWidth="1"/>
    <col min="13306" max="13306" width="6" style="19" customWidth="1"/>
    <col min="13307" max="13307" width="4.28515625" style="19" customWidth="1"/>
    <col min="13308" max="13308" width="6" style="19" customWidth="1"/>
    <col min="13309" max="13309" width="38.140625" style="19" customWidth="1"/>
    <col min="13310" max="13310" width="6.85546875" style="19" customWidth="1"/>
    <col min="13311" max="13311" width="22.140625" style="19" bestFit="1" customWidth="1"/>
    <col min="13312" max="13312" width="4.28515625" style="19" customWidth="1"/>
    <col min="13313" max="13313" width="22.140625" style="19" bestFit="1" customWidth="1"/>
    <col min="13314" max="13314" width="12.140625" style="19"/>
    <col min="13315" max="13315" width="13.28515625" style="19" bestFit="1" customWidth="1"/>
    <col min="13316" max="13316" width="15" style="19" bestFit="1" customWidth="1"/>
    <col min="13317" max="13557" width="12.140625" style="19"/>
    <col min="13558" max="13558" width="6.85546875" style="19" customWidth="1"/>
    <col min="13559" max="13559" width="5" style="19" customWidth="1"/>
    <col min="13560" max="13560" width="6" style="19" customWidth="1"/>
    <col min="13561" max="13561" width="4.28515625" style="19" customWidth="1"/>
    <col min="13562" max="13562" width="6" style="19" customWidth="1"/>
    <col min="13563" max="13563" width="4.28515625" style="19" customWidth="1"/>
    <col min="13564" max="13564" width="6" style="19" customWidth="1"/>
    <col min="13565" max="13565" width="38.140625" style="19" customWidth="1"/>
    <col min="13566" max="13566" width="6.85546875" style="19" customWidth="1"/>
    <col min="13567" max="13567" width="22.140625" style="19" bestFit="1" customWidth="1"/>
    <col min="13568" max="13568" width="4.28515625" style="19" customWidth="1"/>
    <col min="13569" max="13569" width="22.140625" style="19" bestFit="1" customWidth="1"/>
    <col min="13570" max="13570" width="12.140625" style="19"/>
    <col min="13571" max="13571" width="13.28515625" style="19" bestFit="1" customWidth="1"/>
    <col min="13572" max="13572" width="15" style="19" bestFit="1" customWidth="1"/>
    <col min="13573" max="13813" width="12.140625" style="19"/>
    <col min="13814" max="13814" width="6.85546875" style="19" customWidth="1"/>
    <col min="13815" max="13815" width="5" style="19" customWidth="1"/>
    <col min="13816" max="13816" width="6" style="19" customWidth="1"/>
    <col min="13817" max="13817" width="4.28515625" style="19" customWidth="1"/>
    <col min="13818" max="13818" width="6" style="19" customWidth="1"/>
    <col min="13819" max="13819" width="4.28515625" style="19" customWidth="1"/>
    <col min="13820" max="13820" width="6" style="19" customWidth="1"/>
    <col min="13821" max="13821" width="38.140625" style="19" customWidth="1"/>
    <col min="13822" max="13822" width="6.85546875" style="19" customWidth="1"/>
    <col min="13823" max="13823" width="22.140625" style="19" bestFit="1" customWidth="1"/>
    <col min="13824" max="13824" width="4.28515625" style="19" customWidth="1"/>
    <col min="13825" max="13825" width="22.140625" style="19" bestFit="1" customWidth="1"/>
    <col min="13826" max="13826" width="12.140625" style="19"/>
    <col min="13827" max="13827" width="13.28515625" style="19" bestFit="1" customWidth="1"/>
    <col min="13828" max="13828" width="15" style="19" bestFit="1" customWidth="1"/>
    <col min="13829" max="14069" width="12.140625" style="19"/>
    <col min="14070" max="14070" width="6.85546875" style="19" customWidth="1"/>
    <col min="14071" max="14071" width="5" style="19" customWidth="1"/>
    <col min="14072" max="14072" width="6" style="19" customWidth="1"/>
    <col min="14073" max="14073" width="4.28515625" style="19" customWidth="1"/>
    <col min="14074" max="14074" width="6" style="19" customWidth="1"/>
    <col min="14075" max="14075" width="4.28515625" style="19" customWidth="1"/>
    <col min="14076" max="14076" width="6" style="19" customWidth="1"/>
    <col min="14077" max="14077" width="38.140625" style="19" customWidth="1"/>
    <col min="14078" max="14078" width="6.85546875" style="19" customWidth="1"/>
    <col min="14079" max="14079" width="22.140625" style="19" bestFit="1" customWidth="1"/>
    <col min="14080" max="14080" width="4.28515625" style="19" customWidth="1"/>
    <col min="14081" max="14081" width="22.140625" style="19" bestFit="1" customWidth="1"/>
    <col min="14082" max="14082" width="12.140625" style="19"/>
    <col min="14083" max="14083" width="13.28515625" style="19" bestFit="1" customWidth="1"/>
    <col min="14084" max="14084" width="15" style="19" bestFit="1" customWidth="1"/>
    <col min="14085" max="14325" width="12.140625" style="19"/>
    <col min="14326" max="14326" width="6.85546875" style="19" customWidth="1"/>
    <col min="14327" max="14327" width="5" style="19" customWidth="1"/>
    <col min="14328" max="14328" width="6" style="19" customWidth="1"/>
    <col min="14329" max="14329" width="4.28515625" style="19" customWidth="1"/>
    <col min="14330" max="14330" width="6" style="19" customWidth="1"/>
    <col min="14331" max="14331" width="4.28515625" style="19" customWidth="1"/>
    <col min="14332" max="14332" width="6" style="19" customWidth="1"/>
    <col min="14333" max="14333" width="38.140625" style="19" customWidth="1"/>
    <col min="14334" max="14334" width="6.85546875" style="19" customWidth="1"/>
    <col min="14335" max="14335" width="22.140625" style="19" bestFit="1" customWidth="1"/>
    <col min="14336" max="14336" width="4.28515625" style="19" customWidth="1"/>
    <col min="14337" max="14337" width="22.140625" style="19" bestFit="1" customWidth="1"/>
    <col min="14338" max="14338" width="12.140625" style="19"/>
    <col min="14339" max="14339" width="13.28515625" style="19" bestFit="1" customWidth="1"/>
    <col min="14340" max="14340" width="15" style="19" bestFit="1" customWidth="1"/>
    <col min="14341" max="14581" width="12.140625" style="19"/>
    <col min="14582" max="14582" width="6.85546875" style="19" customWidth="1"/>
    <col min="14583" max="14583" width="5" style="19" customWidth="1"/>
    <col min="14584" max="14584" width="6" style="19" customWidth="1"/>
    <col min="14585" max="14585" width="4.28515625" style="19" customWidth="1"/>
    <col min="14586" max="14586" width="6" style="19" customWidth="1"/>
    <col min="14587" max="14587" width="4.28515625" style="19" customWidth="1"/>
    <col min="14588" max="14588" width="6" style="19" customWidth="1"/>
    <col min="14589" max="14589" width="38.140625" style="19" customWidth="1"/>
    <col min="14590" max="14590" width="6.85546875" style="19" customWidth="1"/>
    <col min="14591" max="14591" width="22.140625" style="19" bestFit="1" customWidth="1"/>
    <col min="14592" max="14592" width="4.28515625" style="19" customWidth="1"/>
    <col min="14593" max="14593" width="22.140625" style="19" bestFit="1" customWidth="1"/>
    <col min="14594" max="14594" width="12.140625" style="19"/>
    <col min="14595" max="14595" width="13.28515625" style="19" bestFit="1" customWidth="1"/>
    <col min="14596" max="14596" width="15" style="19" bestFit="1" customWidth="1"/>
    <col min="14597" max="14837" width="12.140625" style="19"/>
    <col min="14838" max="14838" width="6.85546875" style="19" customWidth="1"/>
    <col min="14839" max="14839" width="5" style="19" customWidth="1"/>
    <col min="14840" max="14840" width="6" style="19" customWidth="1"/>
    <col min="14841" max="14841" width="4.28515625" style="19" customWidth="1"/>
    <col min="14842" max="14842" width="6" style="19" customWidth="1"/>
    <col min="14843" max="14843" width="4.28515625" style="19" customWidth="1"/>
    <col min="14844" max="14844" width="6" style="19" customWidth="1"/>
    <col min="14845" max="14845" width="38.140625" style="19" customWidth="1"/>
    <col min="14846" max="14846" width="6.85546875" style="19" customWidth="1"/>
    <col min="14847" max="14847" width="22.140625" style="19" bestFit="1" customWidth="1"/>
    <col min="14848" max="14848" width="4.28515625" style="19" customWidth="1"/>
    <col min="14849" max="14849" width="22.140625" style="19" bestFit="1" customWidth="1"/>
    <col min="14850" max="14850" width="12.140625" style="19"/>
    <col min="14851" max="14851" width="13.28515625" style="19" bestFit="1" customWidth="1"/>
    <col min="14852" max="14852" width="15" style="19" bestFit="1" customWidth="1"/>
    <col min="14853" max="15093" width="12.140625" style="19"/>
    <col min="15094" max="15094" width="6.85546875" style="19" customWidth="1"/>
    <col min="15095" max="15095" width="5" style="19" customWidth="1"/>
    <col min="15096" max="15096" width="6" style="19" customWidth="1"/>
    <col min="15097" max="15097" width="4.28515625" style="19" customWidth="1"/>
    <col min="15098" max="15098" width="6" style="19" customWidth="1"/>
    <col min="15099" max="15099" width="4.28515625" style="19" customWidth="1"/>
    <col min="15100" max="15100" width="6" style="19" customWidth="1"/>
    <col min="15101" max="15101" width="38.140625" style="19" customWidth="1"/>
    <col min="15102" max="15102" width="6.85546875" style="19" customWidth="1"/>
    <col min="15103" max="15103" width="22.140625" style="19" bestFit="1" customWidth="1"/>
    <col min="15104" max="15104" width="4.28515625" style="19" customWidth="1"/>
    <col min="15105" max="15105" width="22.140625" style="19" bestFit="1" customWidth="1"/>
    <col min="15106" max="15106" width="12.140625" style="19"/>
    <col min="15107" max="15107" width="13.28515625" style="19" bestFit="1" customWidth="1"/>
    <col min="15108" max="15108" width="15" style="19" bestFit="1" customWidth="1"/>
    <col min="15109" max="15349" width="12.140625" style="19"/>
    <col min="15350" max="15350" width="6.85546875" style="19" customWidth="1"/>
    <col min="15351" max="15351" width="5" style="19" customWidth="1"/>
    <col min="15352" max="15352" width="6" style="19" customWidth="1"/>
    <col min="15353" max="15353" width="4.28515625" style="19" customWidth="1"/>
    <col min="15354" max="15354" width="6" style="19" customWidth="1"/>
    <col min="15355" max="15355" width="4.28515625" style="19" customWidth="1"/>
    <col min="15356" max="15356" width="6" style="19" customWidth="1"/>
    <col min="15357" max="15357" width="38.140625" style="19" customWidth="1"/>
    <col min="15358" max="15358" width="6.85546875" style="19" customWidth="1"/>
    <col min="15359" max="15359" width="22.140625" style="19" bestFit="1" customWidth="1"/>
    <col min="15360" max="15360" width="4.28515625" style="19" customWidth="1"/>
    <col min="15361" max="15361" width="22.140625" style="19" bestFit="1" customWidth="1"/>
    <col min="15362" max="15362" width="12.140625" style="19"/>
    <col min="15363" max="15363" width="13.28515625" style="19" bestFit="1" customWidth="1"/>
    <col min="15364" max="15364" width="15" style="19" bestFit="1" customWidth="1"/>
    <col min="15365" max="15605" width="12.140625" style="19"/>
    <col min="15606" max="15606" width="6.85546875" style="19" customWidth="1"/>
    <col min="15607" max="15607" width="5" style="19" customWidth="1"/>
    <col min="15608" max="15608" width="6" style="19" customWidth="1"/>
    <col min="15609" max="15609" width="4.28515625" style="19" customWidth="1"/>
    <col min="15610" max="15610" width="6" style="19" customWidth="1"/>
    <col min="15611" max="15611" width="4.28515625" style="19" customWidth="1"/>
    <col min="15612" max="15612" width="6" style="19" customWidth="1"/>
    <col min="15613" max="15613" width="38.140625" style="19" customWidth="1"/>
    <col min="15614" max="15614" width="6.85546875" style="19" customWidth="1"/>
    <col min="15615" max="15615" width="22.140625" style="19" bestFit="1" customWidth="1"/>
    <col min="15616" max="15616" width="4.28515625" style="19" customWidth="1"/>
    <col min="15617" max="15617" width="22.140625" style="19" bestFit="1" customWidth="1"/>
    <col min="15618" max="15618" width="12.140625" style="19"/>
    <col min="15619" max="15619" width="13.28515625" style="19" bestFit="1" customWidth="1"/>
    <col min="15620" max="15620" width="15" style="19" bestFit="1" customWidth="1"/>
    <col min="15621" max="15861" width="12.140625" style="19"/>
    <col min="15862" max="15862" width="6.85546875" style="19" customWidth="1"/>
    <col min="15863" max="15863" width="5" style="19" customWidth="1"/>
    <col min="15864" max="15864" width="6" style="19" customWidth="1"/>
    <col min="15865" max="15865" width="4.28515625" style="19" customWidth="1"/>
    <col min="15866" max="15866" width="6" style="19" customWidth="1"/>
    <col min="15867" max="15867" width="4.28515625" style="19" customWidth="1"/>
    <col min="15868" max="15868" width="6" style="19" customWidth="1"/>
    <col min="15869" max="15869" width="38.140625" style="19" customWidth="1"/>
    <col min="15870" max="15870" width="6.85546875" style="19" customWidth="1"/>
    <col min="15871" max="15871" width="22.140625" style="19" bestFit="1" customWidth="1"/>
    <col min="15872" max="15872" width="4.28515625" style="19" customWidth="1"/>
    <col min="15873" max="15873" width="22.140625" style="19" bestFit="1" customWidth="1"/>
    <col min="15874" max="15874" width="12.140625" style="19"/>
    <col min="15875" max="15875" width="13.28515625" style="19" bestFit="1" customWidth="1"/>
    <col min="15876" max="15876" width="15" style="19" bestFit="1" customWidth="1"/>
    <col min="15877" max="16117" width="12.140625" style="19"/>
    <col min="16118" max="16118" width="6.85546875" style="19" customWidth="1"/>
    <col min="16119" max="16119" width="5" style="19" customWidth="1"/>
    <col min="16120" max="16120" width="6" style="19" customWidth="1"/>
    <col min="16121" max="16121" width="4.28515625" style="19" customWidth="1"/>
    <col min="16122" max="16122" width="6" style="19" customWidth="1"/>
    <col min="16123" max="16123" width="4.28515625" style="19" customWidth="1"/>
    <col min="16124" max="16124" width="6" style="19" customWidth="1"/>
    <col min="16125" max="16125" width="38.140625" style="19" customWidth="1"/>
    <col min="16126" max="16126" width="6.85546875" style="19" customWidth="1"/>
    <col min="16127" max="16127" width="22.140625" style="19" bestFit="1" customWidth="1"/>
    <col min="16128" max="16128" width="4.28515625" style="19" customWidth="1"/>
    <col min="16129" max="16129" width="22.140625" style="19" bestFit="1" customWidth="1"/>
    <col min="16130" max="16130" width="12.140625" style="19"/>
    <col min="16131" max="16131" width="13.28515625" style="19" bestFit="1" customWidth="1"/>
    <col min="16132" max="16132" width="15" style="19" bestFit="1" customWidth="1"/>
    <col min="16133" max="16384" width="12.140625" style="19"/>
  </cols>
  <sheetData>
    <row r="1" spans="1:4" x14ac:dyDescent="0.2">
      <c r="A1" s="22"/>
      <c r="B1" s="23"/>
      <c r="C1" s="22"/>
      <c r="D1" s="22"/>
    </row>
    <row r="2" spans="1:4" x14ac:dyDescent="0.2">
      <c r="A2" s="22"/>
      <c r="B2" s="23"/>
      <c r="C2" s="22"/>
      <c r="D2" s="22"/>
    </row>
    <row r="3" spans="1:4" ht="16.2" thickBot="1" x14ac:dyDescent="0.25">
      <c r="A3" s="22"/>
      <c r="B3" s="193" t="s">
        <v>208</v>
      </c>
      <c r="C3" s="195"/>
      <c r="D3" s="195"/>
    </row>
    <row r="4" spans="1:4" ht="12.6" thickBot="1" x14ac:dyDescent="0.25">
      <c r="A4" s="22"/>
      <c r="B4" s="463" t="s">
        <v>165</v>
      </c>
      <c r="C4" s="463"/>
      <c r="D4" s="463"/>
    </row>
    <row r="5" spans="1:4" x14ac:dyDescent="0.2">
      <c r="A5" s="22"/>
      <c r="B5" s="470"/>
      <c r="C5" s="25" t="s">
        <v>166</v>
      </c>
      <c r="D5" s="25" t="s">
        <v>63</v>
      </c>
    </row>
    <row r="6" spans="1:4" ht="10.8" thickBot="1" x14ac:dyDescent="0.25">
      <c r="A6" s="22"/>
      <c r="B6" s="471"/>
      <c r="C6" s="47" t="s">
        <v>43</v>
      </c>
      <c r="D6" s="47" t="s">
        <v>43</v>
      </c>
    </row>
    <row r="7" spans="1:4" x14ac:dyDescent="0.2">
      <c r="A7" s="22"/>
      <c r="B7" s="38" t="s">
        <v>95</v>
      </c>
      <c r="C7" s="34"/>
      <c r="D7" s="34"/>
    </row>
    <row r="8" spans="1:4" x14ac:dyDescent="0.2">
      <c r="A8" s="22"/>
      <c r="B8" s="40" t="s">
        <v>96</v>
      </c>
      <c r="C8" s="94"/>
      <c r="D8" s="94"/>
    </row>
    <row r="9" spans="1:4" x14ac:dyDescent="0.2">
      <c r="A9" s="22"/>
      <c r="B9" s="40" t="s">
        <v>97</v>
      </c>
      <c r="C9" s="95"/>
      <c r="D9" s="95"/>
    </row>
    <row r="10" spans="1:4" x14ac:dyDescent="0.2">
      <c r="A10" s="22"/>
      <c r="B10" s="40" t="s">
        <v>98</v>
      </c>
      <c r="C10" s="94"/>
      <c r="D10" s="94"/>
    </row>
    <row r="11" spans="1:4" x14ac:dyDescent="0.2">
      <c r="A11" s="22"/>
      <c r="B11" s="40" t="s">
        <v>99</v>
      </c>
      <c r="C11" s="95"/>
      <c r="D11" s="95"/>
    </row>
    <row r="12" spans="1:4" x14ac:dyDescent="0.2">
      <c r="A12" s="22"/>
      <c r="B12" s="40" t="s">
        <v>100</v>
      </c>
      <c r="C12" s="35"/>
      <c r="D12" s="35"/>
    </row>
    <row r="13" spans="1:4" x14ac:dyDescent="0.2">
      <c r="A13" s="22"/>
      <c r="B13" s="93" t="s">
        <v>101</v>
      </c>
      <c r="C13" s="96"/>
      <c r="D13" s="96"/>
    </row>
    <row r="14" spans="1:4" x14ac:dyDescent="0.2">
      <c r="A14" s="22"/>
      <c r="B14" s="93" t="s">
        <v>102</v>
      </c>
      <c r="C14" s="96"/>
      <c r="D14" s="96"/>
    </row>
    <row r="15" spans="1:4" x14ac:dyDescent="0.2">
      <c r="A15" s="22"/>
      <c r="B15" s="40" t="s">
        <v>53</v>
      </c>
      <c r="C15" s="100">
        <f>SUM(C13:C14)</f>
        <v>0</v>
      </c>
      <c r="D15" s="100">
        <f>SUM(D13:D14)</f>
        <v>0</v>
      </c>
    </row>
    <row r="16" spans="1:4" x14ac:dyDescent="0.2">
      <c r="A16" s="22"/>
      <c r="B16" s="40" t="s">
        <v>117</v>
      </c>
      <c r="C16" s="100">
        <f>+C8+C9+C10+C11+C15</f>
        <v>0</v>
      </c>
      <c r="D16" s="100">
        <f>+D8+D9+D10+D11+D15</f>
        <v>0</v>
      </c>
    </row>
    <row r="17" spans="1:4" x14ac:dyDescent="0.2">
      <c r="A17" s="22"/>
      <c r="B17" s="40" t="s">
        <v>118</v>
      </c>
      <c r="C17" s="147"/>
      <c r="D17" s="147"/>
    </row>
    <row r="18" spans="1:4" x14ac:dyDescent="0.2">
      <c r="A18" s="22"/>
      <c r="B18" s="40" t="s">
        <v>103</v>
      </c>
      <c r="C18" s="95"/>
      <c r="D18" s="95"/>
    </row>
    <row r="19" spans="1:4" x14ac:dyDescent="0.2">
      <c r="A19" s="22"/>
      <c r="B19" s="40" t="s">
        <v>104</v>
      </c>
      <c r="C19" s="94"/>
      <c r="D19" s="94"/>
    </row>
    <row r="20" spans="1:4" x14ac:dyDescent="0.2">
      <c r="A20" s="22"/>
      <c r="B20" s="40" t="s">
        <v>105</v>
      </c>
      <c r="C20" s="94"/>
      <c r="D20" s="94"/>
    </row>
    <row r="21" spans="1:4" x14ac:dyDescent="0.2">
      <c r="A21" s="22"/>
      <c r="B21" s="40" t="s">
        <v>106</v>
      </c>
      <c r="C21" s="36"/>
      <c r="D21" s="36"/>
    </row>
    <row r="22" spans="1:4" x14ac:dyDescent="0.2">
      <c r="A22" s="22"/>
      <c r="B22" s="93" t="s">
        <v>107</v>
      </c>
      <c r="C22" s="96"/>
      <c r="D22" s="96"/>
    </row>
    <row r="23" spans="1:4" x14ac:dyDescent="0.2">
      <c r="A23" s="22"/>
      <c r="B23" s="93" t="s">
        <v>108</v>
      </c>
      <c r="C23" s="96"/>
      <c r="D23" s="96"/>
    </row>
    <row r="24" spans="1:4" x14ac:dyDescent="0.2">
      <c r="A24" s="22"/>
      <c r="B24" s="93" t="s">
        <v>109</v>
      </c>
      <c r="C24" s="96"/>
      <c r="D24" s="96"/>
    </row>
    <row r="25" spans="1:4" x14ac:dyDescent="0.2">
      <c r="A25" s="22"/>
      <c r="B25" s="93" t="s">
        <v>110</v>
      </c>
      <c r="C25" s="96"/>
      <c r="D25" s="96"/>
    </row>
    <row r="26" spans="1:4" x14ac:dyDescent="0.2">
      <c r="A26" s="22"/>
      <c r="B26" s="93" t="s">
        <v>111</v>
      </c>
      <c r="C26" s="96"/>
      <c r="D26" s="96"/>
    </row>
    <row r="27" spans="1:4" x14ac:dyDescent="0.2">
      <c r="A27" s="22"/>
      <c r="B27" s="40" t="s">
        <v>54</v>
      </c>
      <c r="C27" s="100">
        <f>SUM(C22:C26)</f>
        <v>0</v>
      </c>
      <c r="D27" s="100">
        <f>SUM(D22:D26)</f>
        <v>0</v>
      </c>
    </row>
    <row r="28" spans="1:4" x14ac:dyDescent="0.2">
      <c r="A28" s="22"/>
      <c r="B28" s="40" t="s">
        <v>112</v>
      </c>
      <c r="C28" s="36"/>
      <c r="D28" s="36"/>
    </row>
    <row r="29" spans="1:4" x14ac:dyDescent="0.2">
      <c r="A29" s="22"/>
      <c r="B29" s="93" t="s">
        <v>113</v>
      </c>
      <c r="C29" s="98"/>
      <c r="D29" s="98"/>
    </row>
    <row r="30" spans="1:4" x14ac:dyDescent="0.2">
      <c r="A30" s="22"/>
      <c r="B30" s="93" t="s">
        <v>114</v>
      </c>
      <c r="C30" s="98"/>
      <c r="D30" s="98"/>
    </row>
    <row r="31" spans="1:4" x14ac:dyDescent="0.2">
      <c r="A31" s="22"/>
      <c r="B31" s="93" t="s">
        <v>115</v>
      </c>
      <c r="C31" s="98"/>
      <c r="D31" s="98"/>
    </row>
    <row r="32" spans="1:4" x14ac:dyDescent="0.2">
      <c r="A32" s="22"/>
      <c r="B32" s="93" t="s">
        <v>116</v>
      </c>
      <c r="C32" s="98"/>
      <c r="D32" s="98"/>
    </row>
    <row r="33" spans="1:4" x14ac:dyDescent="0.2">
      <c r="A33" s="22"/>
      <c r="B33" s="40" t="s">
        <v>55</v>
      </c>
      <c r="C33" s="100">
        <f>SUM(C29:C32)</f>
        <v>0</v>
      </c>
      <c r="D33" s="100">
        <f>SUM(D29:D32)</f>
        <v>0</v>
      </c>
    </row>
    <row r="34" spans="1:4" x14ac:dyDescent="0.2">
      <c r="A34" s="22"/>
      <c r="B34" s="40" t="s">
        <v>119</v>
      </c>
      <c r="C34" s="95"/>
      <c r="D34" s="95"/>
    </row>
    <row r="35" spans="1:4" x14ac:dyDescent="0.2">
      <c r="A35" s="22"/>
      <c r="B35" s="40" t="s">
        <v>120</v>
      </c>
      <c r="C35" s="95"/>
      <c r="D35" s="95"/>
    </row>
    <row r="36" spans="1:4" x14ac:dyDescent="0.2">
      <c r="A36" s="22"/>
      <c r="B36" s="40" t="s">
        <v>121</v>
      </c>
      <c r="C36" s="95"/>
      <c r="D36" s="95"/>
    </row>
    <row r="37" spans="1:4" x14ac:dyDescent="0.2">
      <c r="A37" s="22"/>
      <c r="B37" s="40" t="s">
        <v>183</v>
      </c>
      <c r="C37" s="95"/>
      <c r="D37" s="95"/>
    </row>
    <row r="38" spans="1:4" x14ac:dyDescent="0.2">
      <c r="A38" s="22"/>
      <c r="B38" s="40" t="s">
        <v>122</v>
      </c>
      <c r="C38" s="100">
        <f>+C18+C19+C20+C27+C33+C34+C35+C36+C37</f>
        <v>0</v>
      </c>
      <c r="D38" s="100">
        <f>+D18+D19+D20+D27+D33+D34+D35+D36+D37</f>
        <v>0</v>
      </c>
    </row>
    <row r="39" spans="1:4" x14ac:dyDescent="0.2">
      <c r="A39" s="22"/>
      <c r="B39" s="41" t="s">
        <v>56</v>
      </c>
      <c r="C39" s="101">
        <f>+C16-C38</f>
        <v>0</v>
      </c>
      <c r="D39" s="101">
        <f>+D16-D38</f>
        <v>0</v>
      </c>
    </row>
    <row r="40" spans="1:4" x14ac:dyDescent="0.2">
      <c r="A40" s="22"/>
      <c r="B40" s="40" t="s">
        <v>140</v>
      </c>
      <c r="C40" s="36"/>
      <c r="D40" s="36"/>
    </row>
    <row r="41" spans="1:4" x14ac:dyDescent="0.2">
      <c r="A41" s="22"/>
      <c r="B41" s="40" t="s">
        <v>123</v>
      </c>
      <c r="C41" s="36"/>
      <c r="D41" s="36"/>
    </row>
    <row r="42" spans="1:4" x14ac:dyDescent="0.2">
      <c r="A42" s="22"/>
      <c r="B42" s="93" t="s">
        <v>124</v>
      </c>
      <c r="C42" s="96"/>
      <c r="D42" s="96"/>
    </row>
    <row r="43" spans="1:4" x14ac:dyDescent="0.2">
      <c r="A43" s="22"/>
      <c r="B43" s="93" t="s">
        <v>125</v>
      </c>
      <c r="C43" s="96"/>
      <c r="D43" s="96"/>
    </row>
    <row r="44" spans="1:4" x14ac:dyDescent="0.2">
      <c r="A44" s="22"/>
      <c r="B44" s="93" t="s">
        <v>126</v>
      </c>
      <c r="C44" s="96"/>
      <c r="D44" s="96"/>
    </row>
    <row r="45" spans="1:4" x14ac:dyDescent="0.2">
      <c r="A45" s="22"/>
      <c r="B45" s="40" t="s">
        <v>57</v>
      </c>
      <c r="C45" s="100">
        <f>SUM(C42:C44)</f>
        <v>0</v>
      </c>
      <c r="D45" s="100">
        <f>SUM(D42:D44)</f>
        <v>0</v>
      </c>
    </row>
    <row r="46" spans="1:4" x14ac:dyDescent="0.2">
      <c r="A46" s="22"/>
      <c r="B46" s="40" t="s">
        <v>127</v>
      </c>
      <c r="C46" s="36"/>
      <c r="D46" s="36"/>
    </row>
    <row r="47" spans="1:4" x14ac:dyDescent="0.2">
      <c r="A47" s="22"/>
      <c r="B47" s="39" t="s">
        <v>128</v>
      </c>
      <c r="C47" s="36"/>
      <c r="D47" s="36"/>
    </row>
    <row r="48" spans="1:4" x14ac:dyDescent="0.2">
      <c r="A48" s="22"/>
      <c r="B48" s="93" t="s">
        <v>129</v>
      </c>
      <c r="C48" s="96"/>
      <c r="D48" s="96"/>
    </row>
    <row r="49" spans="1:4" x14ac:dyDescent="0.2">
      <c r="A49" s="22"/>
      <c r="B49" s="93" t="s">
        <v>130</v>
      </c>
      <c r="C49" s="96"/>
      <c r="D49" s="96"/>
    </row>
    <row r="50" spans="1:4" x14ac:dyDescent="0.2">
      <c r="A50" s="22"/>
      <c r="B50" s="93" t="s">
        <v>131</v>
      </c>
      <c r="C50" s="96"/>
      <c r="D50" s="96"/>
    </row>
    <row r="51" spans="1:4" x14ac:dyDescent="0.2">
      <c r="A51" s="22"/>
      <c r="B51" s="93" t="s">
        <v>132</v>
      </c>
      <c r="C51" s="96"/>
      <c r="D51" s="96"/>
    </row>
    <row r="52" spans="1:4" x14ac:dyDescent="0.2">
      <c r="A52" s="22"/>
      <c r="B52" s="39" t="s">
        <v>133</v>
      </c>
      <c r="C52" s="99"/>
      <c r="D52" s="99"/>
    </row>
    <row r="53" spans="1:4" x14ac:dyDescent="0.2">
      <c r="A53" s="22"/>
      <c r="B53" s="39" t="s">
        <v>134</v>
      </c>
      <c r="C53" s="99"/>
      <c r="D53" s="99"/>
    </row>
    <row r="54" spans="1:4" x14ac:dyDescent="0.2">
      <c r="A54" s="22"/>
      <c r="B54" s="39" t="s">
        <v>135</v>
      </c>
      <c r="C54" s="37"/>
      <c r="D54" s="37"/>
    </row>
    <row r="55" spans="1:4" x14ac:dyDescent="0.2">
      <c r="A55" s="22"/>
      <c r="B55" s="93" t="s">
        <v>136</v>
      </c>
      <c r="C55" s="98"/>
      <c r="D55" s="98"/>
    </row>
    <row r="56" spans="1:4" x14ac:dyDescent="0.2">
      <c r="A56" s="22"/>
      <c r="B56" s="93" t="s">
        <v>137</v>
      </c>
      <c r="C56" s="98"/>
      <c r="D56" s="98"/>
    </row>
    <row r="57" spans="1:4" x14ac:dyDescent="0.2">
      <c r="A57" s="22"/>
      <c r="B57" s="93" t="s">
        <v>138</v>
      </c>
      <c r="C57" s="98"/>
      <c r="D57" s="98"/>
    </row>
    <row r="58" spans="1:4" x14ac:dyDescent="0.2">
      <c r="A58" s="22"/>
      <c r="B58" s="93" t="s">
        <v>139</v>
      </c>
      <c r="C58" s="96"/>
      <c r="D58" s="96"/>
    </row>
    <row r="59" spans="1:4" x14ac:dyDescent="0.2">
      <c r="A59" s="22"/>
      <c r="B59" s="40" t="s">
        <v>58</v>
      </c>
      <c r="C59" s="100">
        <f>SUM(C48:C58)</f>
        <v>0</v>
      </c>
      <c r="D59" s="100">
        <f>SUM(D48:D58)</f>
        <v>0</v>
      </c>
    </row>
    <row r="60" spans="1:4" x14ac:dyDescent="0.2">
      <c r="A60" s="22"/>
      <c r="B60" s="40" t="s">
        <v>141</v>
      </c>
      <c r="C60" s="36"/>
      <c r="D60" s="36"/>
    </row>
    <row r="61" spans="1:4" x14ac:dyDescent="0.2">
      <c r="A61" s="22"/>
      <c r="B61" s="39" t="s">
        <v>142</v>
      </c>
      <c r="C61" s="97"/>
      <c r="D61" s="97"/>
    </row>
    <row r="62" spans="1:4" x14ac:dyDescent="0.2">
      <c r="A62" s="22"/>
      <c r="B62" s="39" t="s">
        <v>143</v>
      </c>
      <c r="C62" s="97"/>
      <c r="D62" s="97"/>
    </row>
    <row r="63" spans="1:4" x14ac:dyDescent="0.2">
      <c r="A63" s="22"/>
      <c r="B63" s="39" t="s">
        <v>144</v>
      </c>
      <c r="C63" s="97"/>
      <c r="D63" s="97"/>
    </row>
    <row r="64" spans="1:4" x14ac:dyDescent="0.2">
      <c r="A64" s="22"/>
      <c r="B64" s="39" t="s">
        <v>145</v>
      </c>
      <c r="C64" s="97"/>
      <c r="D64" s="97"/>
    </row>
    <row r="65" spans="1:4" x14ac:dyDescent="0.2">
      <c r="A65" s="22"/>
      <c r="B65" s="40" t="s">
        <v>59</v>
      </c>
      <c r="C65" s="100">
        <f>SUM(C61:C64)</f>
        <v>0</v>
      </c>
      <c r="D65" s="100">
        <f>SUM(D61:D64)</f>
        <v>0</v>
      </c>
    </row>
    <row r="66" spans="1:4" x14ac:dyDescent="0.2">
      <c r="A66" s="22"/>
      <c r="B66" s="42" t="s">
        <v>146</v>
      </c>
      <c r="C66" s="101">
        <f>+C45+C59-C65</f>
        <v>0</v>
      </c>
      <c r="D66" s="101">
        <f>+D45+D59-D65</f>
        <v>0</v>
      </c>
    </row>
    <row r="67" spans="1:4" x14ac:dyDescent="0.2">
      <c r="A67" s="22"/>
      <c r="B67" s="42" t="s">
        <v>147</v>
      </c>
      <c r="C67" s="36"/>
      <c r="D67" s="36"/>
    </row>
    <row r="68" spans="1:4" x14ac:dyDescent="0.2">
      <c r="A68" s="22"/>
      <c r="B68" s="40" t="s">
        <v>148</v>
      </c>
      <c r="C68" s="36"/>
      <c r="D68" s="36"/>
    </row>
    <row r="69" spans="1:4" x14ac:dyDescent="0.2">
      <c r="A69" s="22"/>
      <c r="B69" s="39" t="s">
        <v>149</v>
      </c>
      <c r="C69" s="97"/>
      <c r="D69" s="97"/>
    </row>
    <row r="70" spans="1:4" x14ac:dyDescent="0.2">
      <c r="A70" s="22"/>
      <c r="B70" s="39" t="s">
        <v>150</v>
      </c>
      <c r="C70" s="99"/>
      <c r="D70" s="99"/>
    </row>
    <row r="71" spans="1:4" x14ac:dyDescent="0.2">
      <c r="A71" s="22"/>
      <c r="B71" s="39" t="s">
        <v>151</v>
      </c>
      <c r="C71" s="99"/>
      <c r="D71" s="99"/>
    </row>
    <row r="72" spans="1:4" x14ac:dyDescent="0.2">
      <c r="A72" s="22"/>
      <c r="B72" s="43" t="s">
        <v>60</v>
      </c>
      <c r="C72" s="100">
        <f>SUM(C69:C71)</f>
        <v>0</v>
      </c>
      <c r="D72" s="100">
        <f>SUM(D69:D71)</f>
        <v>0</v>
      </c>
    </row>
    <row r="73" spans="1:4" x14ac:dyDescent="0.2">
      <c r="A73" s="22"/>
      <c r="B73" s="40" t="s">
        <v>152</v>
      </c>
      <c r="C73" s="35"/>
      <c r="D73" s="35"/>
    </row>
    <row r="74" spans="1:4" x14ac:dyDescent="0.2">
      <c r="A74" s="22"/>
      <c r="B74" s="39" t="s">
        <v>149</v>
      </c>
      <c r="C74" s="97"/>
      <c r="D74" s="97"/>
    </row>
    <row r="75" spans="1:4" x14ac:dyDescent="0.2">
      <c r="A75" s="22"/>
      <c r="B75" s="39" t="s">
        <v>150</v>
      </c>
      <c r="C75" s="99"/>
      <c r="D75" s="99"/>
    </row>
    <row r="76" spans="1:4" x14ac:dyDescent="0.2">
      <c r="A76" s="22"/>
      <c r="B76" s="39" t="s">
        <v>151</v>
      </c>
      <c r="C76" s="99"/>
      <c r="D76" s="99"/>
    </row>
    <row r="77" spans="1:4" x14ac:dyDescent="0.2">
      <c r="A77" s="22"/>
      <c r="B77" s="43" t="s">
        <v>61</v>
      </c>
      <c r="C77" s="100">
        <f>SUM(C74:C76)</f>
        <v>0</v>
      </c>
      <c r="D77" s="100">
        <f>SUM(D74:D76)</f>
        <v>0</v>
      </c>
    </row>
    <row r="78" spans="1:4" x14ac:dyDescent="0.2">
      <c r="A78" s="22"/>
      <c r="B78" s="42" t="s">
        <v>153</v>
      </c>
      <c r="C78" s="101">
        <f>C72-C77</f>
        <v>0</v>
      </c>
      <c r="D78" s="101">
        <f>D72-D77</f>
        <v>0</v>
      </c>
    </row>
    <row r="79" spans="1:4" ht="13.8" x14ac:dyDescent="0.2">
      <c r="B79" s="44" t="s">
        <v>62</v>
      </c>
      <c r="C79" s="102">
        <f>+C39+C66+C78</f>
        <v>0</v>
      </c>
      <c r="D79" s="102">
        <f>+D39+D66+D78</f>
        <v>0</v>
      </c>
    </row>
    <row r="80" spans="1:4" x14ac:dyDescent="0.2">
      <c r="B80" s="40" t="s">
        <v>154</v>
      </c>
      <c r="C80" s="94"/>
      <c r="D80" s="94"/>
    </row>
    <row r="81" spans="1:4" ht="14.4" thickBot="1" x14ac:dyDescent="0.25">
      <c r="A81" s="22"/>
      <c r="B81" s="45" t="s">
        <v>155</v>
      </c>
      <c r="C81" s="103">
        <f>+C79-C80</f>
        <v>0</v>
      </c>
      <c r="D81" s="103">
        <f>+D79-D80</f>
        <v>0</v>
      </c>
    </row>
    <row r="82" spans="1:4" ht="31.5" customHeight="1" x14ac:dyDescent="0.2">
      <c r="A82" s="22"/>
      <c r="B82" s="472" t="s">
        <v>184</v>
      </c>
      <c r="C82" s="472"/>
      <c r="D82" s="146"/>
    </row>
    <row r="83" spans="1:4" x14ac:dyDescent="0.2">
      <c r="A83" s="22"/>
      <c r="B83" s="148"/>
      <c r="C83" s="149"/>
      <c r="D83" s="150"/>
    </row>
  </sheetData>
  <sheetProtection algorithmName="SHA-512" hashValue="NmwclIGSSey+91YObTfMBou2NOi7ixKOZ3HdA0LE6clK1yoraS81mrpgwbS35oRXDoqeJluyhC0qtpBPvfFSfg==" saltValue="5V2HO87rz2t2C8Ko1HZhnw==" spinCount="100000" sheet="1" objects="1" scenarios="1"/>
  <mergeCells count="3">
    <mergeCell ref="B5:B6"/>
    <mergeCell ref="B4:D4"/>
    <mergeCell ref="B82:C82"/>
  </mergeCells>
  <conditionalFormatting sqref="D82">
    <cfRule type="containsText" dxfId="148" priority="1" operator="containsText" text="OK predisposto">
      <formula>NOT(ISERROR(SEARCH("OK predisposto",D82)))</formula>
    </cfRule>
    <cfRule type="containsText" dxfId="147" priority="2" operator="containsText" text="Da predisporre">
      <formula>NOT(ISERROR(SEARCH("Da predisporre",D82)))</formula>
    </cfRule>
  </conditionalFormatting>
  <printOptions horizontalCentered="1" verticalCentered="1"/>
  <pageMargins left="0.19685039370078741" right="0.19685039370078741" top="0.19685039370078741" bottom="0.19685039370078741" header="0.51181102362204722" footer="0.59055118110236227"/>
  <pageSetup paperSize="9" scale="75" firstPageNumber="3" orientation="portrait" useFirstPageNumber="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quot;OK predisposto&quot; dopo aver riportato i valori in tabella.">
          <x14:formula1>
            <xm:f>Elenco!$T$6</xm:f>
          </x14:formula1>
          <xm:sqref>D82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E28"/>
  <sheetViews>
    <sheetView showGridLines="0" view="pageBreakPreview" zoomScale="75" zoomScaleNormal="100" zoomScaleSheetLayoutView="75" workbookViewId="0">
      <selection activeCell="C8" sqref="C8"/>
    </sheetView>
  </sheetViews>
  <sheetFormatPr defaultRowHeight="10.199999999999999" x14ac:dyDescent="0.2"/>
  <cols>
    <col min="2" max="2" width="62.140625" customWidth="1"/>
    <col min="3" max="3" width="14.28515625" customWidth="1"/>
    <col min="4" max="4" width="43.28515625" customWidth="1"/>
    <col min="5" max="5" width="14.28515625" customWidth="1"/>
    <col min="7" max="7" width="12.140625" customWidth="1"/>
    <col min="8" max="8" width="13.28515625" customWidth="1"/>
  </cols>
  <sheetData>
    <row r="2" spans="2:5" ht="18" thickBot="1" x14ac:dyDescent="0.35">
      <c r="B2" s="473" t="s">
        <v>232</v>
      </c>
      <c r="C2" s="473"/>
      <c r="D2" s="473"/>
      <c r="E2" s="473"/>
    </row>
    <row r="3" spans="2:5" ht="43.35" customHeight="1" x14ac:dyDescent="0.2">
      <c r="B3" s="478" t="s">
        <v>32</v>
      </c>
      <c r="C3" s="175" t="s">
        <v>33</v>
      </c>
      <c r="D3" s="480" t="s">
        <v>34</v>
      </c>
      <c r="E3" s="16" t="s">
        <v>33</v>
      </c>
    </row>
    <row r="4" spans="2:5" ht="10.8" thickBot="1" x14ac:dyDescent="0.25">
      <c r="B4" s="479"/>
      <c r="C4" s="176" t="s">
        <v>6</v>
      </c>
      <c r="D4" s="481"/>
      <c r="E4" s="17" t="s">
        <v>6</v>
      </c>
    </row>
    <row r="5" spans="2:5" ht="12" customHeight="1" x14ac:dyDescent="0.2">
      <c r="B5" s="49" t="s">
        <v>35</v>
      </c>
      <c r="C5" s="109">
        <f>'1-Impresa_1'!H12</f>
        <v>0</v>
      </c>
      <c r="D5" s="49" t="s">
        <v>240</v>
      </c>
      <c r="E5" s="107"/>
    </row>
    <row r="6" spans="2:5" ht="12" customHeight="1" x14ac:dyDescent="0.2">
      <c r="B6" s="476" t="s">
        <v>42</v>
      </c>
      <c r="C6" s="477">
        <f>+'1-Impresa_1'!I12</f>
        <v>0</v>
      </c>
      <c r="D6" s="476" t="s">
        <v>36</v>
      </c>
      <c r="E6" s="477" t="str">
        <f>'1-Impresa_1'!K72</f>
        <v/>
      </c>
    </row>
    <row r="7" spans="2:5" ht="12" customHeight="1" x14ac:dyDescent="0.2">
      <c r="B7" s="476"/>
      <c r="C7" s="477"/>
      <c r="D7" s="476"/>
      <c r="E7" s="477"/>
    </row>
    <row r="8" spans="2:5" ht="12" customHeight="1" x14ac:dyDescent="0.2">
      <c r="B8" s="199" t="s">
        <v>241</v>
      </c>
      <c r="C8" s="111"/>
      <c r="D8" s="174" t="s">
        <v>37</v>
      </c>
      <c r="E8" s="111"/>
    </row>
    <row r="9" spans="2:5" ht="12" customHeight="1" x14ac:dyDescent="0.2">
      <c r="B9" s="272"/>
      <c r="C9" s="111"/>
      <c r="D9" s="174" t="s">
        <v>38</v>
      </c>
      <c r="E9" s="111"/>
    </row>
    <row r="10" spans="2:5" ht="12" customHeight="1" x14ac:dyDescent="0.2">
      <c r="B10" s="104"/>
      <c r="C10" s="111"/>
      <c r="D10" s="104" t="s">
        <v>39</v>
      </c>
      <c r="E10" s="111"/>
    </row>
    <row r="11" spans="2:5" ht="12" customHeight="1" thickBot="1" x14ac:dyDescent="0.25">
      <c r="B11" s="105"/>
      <c r="C11" s="106"/>
      <c r="D11" s="105" t="s">
        <v>39</v>
      </c>
      <c r="E11" s="106"/>
    </row>
    <row r="12" spans="2:5" ht="12" customHeight="1" thickBot="1" x14ac:dyDescent="0.25">
      <c r="B12" s="15" t="s">
        <v>40</v>
      </c>
      <c r="C12" s="108">
        <f>SUM(C5:C11)</f>
        <v>0</v>
      </c>
      <c r="D12" s="15" t="s">
        <v>41</v>
      </c>
      <c r="E12" s="108">
        <f>SUM(E5:E11)</f>
        <v>0</v>
      </c>
    </row>
    <row r="13" spans="2:5" ht="30" customHeight="1" thickBot="1" x14ac:dyDescent="0.25">
      <c r="B13" s="474" t="s">
        <v>242</v>
      </c>
      <c r="C13" s="475"/>
      <c r="D13" s="475"/>
      <c r="E13" s="475"/>
    </row>
    <row r="14" spans="2:5" ht="10.8" thickBot="1" x14ac:dyDescent="0.25">
      <c r="B14" s="110" t="str">
        <f>IF(AND(C12&gt;0,E12&gt;0,E5&gt;0,C8&lt;&gt;"",(C12&lt;=E12)),"OK","CHECK")</f>
        <v>CHECK</v>
      </c>
      <c r="C14" s="46"/>
      <c r="D14" s="46"/>
      <c r="E14" s="46"/>
    </row>
    <row r="15" spans="2:5" x14ac:dyDescent="0.2">
      <c r="B15" s="46"/>
      <c r="C15" s="46"/>
      <c r="D15" s="46"/>
      <c r="E15" s="46"/>
    </row>
    <row r="16" spans="2:5" x14ac:dyDescent="0.2">
      <c r="B16" s="46"/>
      <c r="C16" s="46"/>
      <c r="D16" s="46"/>
      <c r="E16" s="46"/>
    </row>
    <row r="17" spans="2:5" x14ac:dyDescent="0.2">
      <c r="B17" s="46"/>
      <c r="C17" s="46"/>
      <c r="D17" s="46"/>
      <c r="E17" s="46"/>
    </row>
    <row r="18" spans="2:5" ht="10.8" thickBot="1" x14ac:dyDescent="0.25">
      <c r="B18" s="46"/>
      <c r="C18" s="46"/>
      <c r="D18" s="46"/>
      <c r="E18" s="46"/>
    </row>
    <row r="19" spans="2:5" ht="90" customHeight="1" x14ac:dyDescent="0.2">
      <c r="B19" s="482" t="s">
        <v>167</v>
      </c>
      <c r="C19" s="483"/>
      <c r="D19" s="483"/>
      <c r="E19" s="484"/>
    </row>
    <row r="20" spans="2:5" x14ac:dyDescent="0.2">
      <c r="B20" s="344"/>
      <c r="C20" s="272"/>
      <c r="D20" s="272"/>
      <c r="E20" s="345"/>
    </row>
    <row r="21" spans="2:5" x14ac:dyDescent="0.2">
      <c r="B21" s="485" t="s">
        <v>274</v>
      </c>
      <c r="C21" s="486"/>
      <c r="D21" s="486"/>
      <c r="E21" s="345"/>
    </row>
    <row r="22" spans="2:5" x14ac:dyDescent="0.2">
      <c r="B22" s="487"/>
      <c r="C22" s="488"/>
      <c r="D22" s="488"/>
      <c r="E22" s="345"/>
    </row>
    <row r="23" spans="2:5" x14ac:dyDescent="0.2">
      <c r="B23" s="344"/>
      <c r="C23" s="272"/>
      <c r="D23" s="272"/>
      <c r="E23" s="345"/>
    </row>
    <row r="24" spans="2:5" x14ac:dyDescent="0.2">
      <c r="B24" s="344"/>
      <c r="C24" s="272"/>
      <c r="D24" s="272"/>
      <c r="E24" s="345"/>
    </row>
    <row r="25" spans="2:5" ht="12" x14ac:dyDescent="0.2">
      <c r="B25" s="485" t="s">
        <v>273</v>
      </c>
      <c r="C25" s="486"/>
      <c r="D25" s="486"/>
      <c r="E25" s="345"/>
    </row>
    <row r="26" spans="2:5" ht="18.75" customHeight="1" thickBot="1" x14ac:dyDescent="0.25">
      <c r="B26" s="346"/>
      <c r="C26" s="347"/>
      <c r="D26" s="347"/>
      <c r="E26" s="348"/>
    </row>
    <row r="27" spans="2:5" ht="10.8" thickBot="1" x14ac:dyDescent="0.25">
      <c r="B27" s="46"/>
      <c r="C27" s="46"/>
      <c r="D27" s="46"/>
      <c r="E27" s="46"/>
    </row>
    <row r="28" spans="2:5" ht="25.5" customHeight="1" x14ac:dyDescent="0.2">
      <c r="B28" s="474" t="s">
        <v>168</v>
      </c>
      <c r="C28" s="474"/>
      <c r="D28" s="474"/>
      <c r="E28" s="474"/>
    </row>
  </sheetData>
  <sheetProtection algorithmName="SHA-512" hashValue="+g+4vx8byHactxGQ0iJtuplixaFwVaHQFmBNYjnplWcK2pVWhEQfqbnApAyFty/SVfvc0xeGBP9msVfYSFUNvQ==" saltValue="iidRXOpI+DfCKX4lINpdQg==" spinCount="100000" sheet="1" objects="1" scenarios="1"/>
  <mergeCells count="13">
    <mergeCell ref="B2:E2"/>
    <mergeCell ref="B28:E28"/>
    <mergeCell ref="B13:E13"/>
    <mergeCell ref="D6:D7"/>
    <mergeCell ref="E6:E7"/>
    <mergeCell ref="B3:B4"/>
    <mergeCell ref="D3:D4"/>
    <mergeCell ref="B6:B7"/>
    <mergeCell ref="C6:C7"/>
    <mergeCell ref="B19:E19"/>
    <mergeCell ref="B25:D25"/>
    <mergeCell ref="B21:D21"/>
    <mergeCell ref="B22:D22"/>
  </mergeCells>
  <conditionalFormatting sqref="B14">
    <cfRule type="containsText" dxfId="146" priority="1" operator="containsText" text="CHECK">
      <formula>NOT(ISERROR(SEARCH("CHECK",B14)))</formula>
    </cfRule>
    <cfRule type="containsText" dxfId="145" priority="2" operator="containsText" text="OK">
      <formula>NOT(ISERROR(SEARCH("OK",B14)))</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N73"/>
  <sheetViews>
    <sheetView showGridLines="0" view="pageBreakPreview" topLeftCell="B1" zoomScale="80" zoomScaleNormal="80" zoomScaleSheetLayoutView="80" workbookViewId="0">
      <selection activeCell="B57" sqref="B57:I58"/>
    </sheetView>
  </sheetViews>
  <sheetFormatPr defaultRowHeight="10.199999999999999" x14ac:dyDescent="0.2"/>
  <cols>
    <col min="2" max="2" width="70.85546875" customWidth="1"/>
    <col min="3" max="3" width="16.85546875" customWidth="1"/>
    <col min="4" max="4" width="16.28515625" customWidth="1"/>
    <col min="5" max="5" width="64.140625" customWidth="1"/>
    <col min="6" max="7" width="14.85546875" customWidth="1"/>
    <col min="8" max="12" width="18.85546875" customWidth="1"/>
  </cols>
  <sheetData>
    <row r="1" spans="2:14" ht="18" x14ac:dyDescent="0.2">
      <c r="B1" s="184"/>
      <c r="C1" s="142"/>
      <c r="D1" s="142"/>
      <c r="E1" s="142"/>
      <c r="F1" s="142"/>
      <c r="G1" s="142"/>
      <c r="H1" s="142"/>
      <c r="I1" s="142"/>
      <c r="J1" s="142"/>
      <c r="K1" s="142"/>
      <c r="L1" s="142"/>
    </row>
    <row r="2" spans="2:14" x14ac:dyDescent="0.2">
      <c r="B2" s="142"/>
      <c r="C2" s="142"/>
      <c r="D2" s="142"/>
      <c r="E2" s="142"/>
      <c r="F2" s="142"/>
      <c r="G2" s="142"/>
      <c r="H2" s="142"/>
      <c r="I2" s="142"/>
      <c r="J2" s="142"/>
      <c r="K2" s="142"/>
      <c r="L2" s="142"/>
    </row>
    <row r="3" spans="2:14" ht="15" customHeight="1" x14ac:dyDescent="0.2">
      <c r="B3" s="385" t="s">
        <v>222</v>
      </c>
      <c r="C3" s="385"/>
      <c r="D3" s="385"/>
      <c r="E3" s="385"/>
      <c r="F3" s="385"/>
      <c r="G3" s="385"/>
      <c r="H3" s="142"/>
      <c r="I3" s="142"/>
      <c r="J3" s="142"/>
      <c r="K3" s="142"/>
      <c r="L3" s="142"/>
    </row>
    <row r="4" spans="2:14" ht="42.75" customHeight="1" thickBot="1" x14ac:dyDescent="0.25">
      <c r="B4" s="185" t="s">
        <v>223</v>
      </c>
      <c r="C4" s="386"/>
      <c r="D4" s="386"/>
      <c r="E4" s="386"/>
      <c r="F4" s="386"/>
      <c r="G4" s="386"/>
      <c r="H4" s="142"/>
      <c r="I4" s="142"/>
      <c r="J4" s="142"/>
      <c r="K4" s="142"/>
      <c r="L4" s="142"/>
    </row>
    <row r="5" spans="2:14" x14ac:dyDescent="0.2">
      <c r="B5" s="387" t="s">
        <v>224</v>
      </c>
      <c r="C5" s="390" t="s">
        <v>225</v>
      </c>
      <c r="D5" s="393" t="s">
        <v>214</v>
      </c>
      <c r="E5" s="396" t="s">
        <v>226</v>
      </c>
      <c r="F5" s="398" t="s">
        <v>9</v>
      </c>
      <c r="G5" s="399"/>
      <c r="H5" s="142"/>
      <c r="I5" s="142"/>
      <c r="J5" s="142"/>
      <c r="K5" s="142"/>
      <c r="L5" s="142"/>
    </row>
    <row r="6" spans="2:14" ht="48.75" customHeight="1" thickBot="1" x14ac:dyDescent="0.25">
      <c r="B6" s="388"/>
      <c r="C6" s="391"/>
      <c r="D6" s="394"/>
      <c r="E6" s="397"/>
      <c r="F6" s="400"/>
      <c r="G6" s="401"/>
      <c r="H6" s="142"/>
      <c r="I6" s="142"/>
      <c r="J6" s="142"/>
      <c r="K6" s="142"/>
      <c r="L6" s="142"/>
    </row>
    <row r="7" spans="2:14" ht="27.75" customHeight="1" thickBot="1" x14ac:dyDescent="0.25">
      <c r="B7" s="389"/>
      <c r="C7" s="392"/>
      <c r="D7" s="395"/>
      <c r="E7" s="186" t="s">
        <v>227</v>
      </c>
      <c r="F7" s="402"/>
      <c r="G7" s="403"/>
      <c r="H7" s="142"/>
      <c r="I7" s="142"/>
      <c r="J7" s="142"/>
      <c r="K7" s="142"/>
      <c r="L7" s="142"/>
    </row>
    <row r="8" spans="2:14" ht="50.1" customHeight="1" thickBot="1" x14ac:dyDescent="0.25">
      <c r="B8" s="187"/>
      <c r="C8" s="190" t="s">
        <v>228</v>
      </c>
      <c r="D8" s="188" t="str">
        <f>IF(E8="","",IF(E8=Elenco!C6,Elenco!B6,IF(E8=Elenco!C7,Elenco!B7,IF(E8=Elenco!C8,Elenco!B8,IF(E8=Elenco!C9,Elenco!B9,IF(E8=Elenco!C10,Elenco!B10,IF(E8=Elenco!C11,Elenco!B11,IF(E8=Elenco!C12,Elenco!B12,IF(E8=Elenco!C13,Elenco!B13,IF(E8=Elenco!C14,Elenco!B14))))))))))</f>
        <v/>
      </c>
      <c r="E8" s="189"/>
      <c r="F8" s="404" t="str">
        <f>IF(OR(B8="",E8=""),"Compilare le celle bianche","OK")</f>
        <v>Compilare le celle bianche</v>
      </c>
      <c r="G8" s="405"/>
      <c r="H8" s="142"/>
      <c r="I8" s="142"/>
      <c r="J8" s="142"/>
      <c r="K8" s="142"/>
      <c r="L8" s="142"/>
    </row>
    <row r="9" spans="2:14" ht="12" x14ac:dyDescent="0.2">
      <c r="B9" s="191"/>
      <c r="C9" s="191"/>
      <c r="D9" s="191"/>
      <c r="E9" s="191"/>
      <c r="F9" s="191"/>
      <c r="G9" s="191"/>
      <c r="H9" s="191"/>
      <c r="I9" s="191"/>
      <c r="J9" s="191"/>
      <c r="K9" s="191"/>
      <c r="L9" s="191"/>
    </row>
    <row r="10" spans="2:14" ht="16.2" thickBot="1" x14ac:dyDescent="0.25">
      <c r="B10" s="369" t="s">
        <v>186</v>
      </c>
      <c r="C10" s="369"/>
      <c r="D10" s="369"/>
      <c r="E10" s="369"/>
      <c r="F10" s="369"/>
      <c r="G10" s="369"/>
      <c r="H10" s="369"/>
      <c r="I10" s="369"/>
      <c r="J10" s="369"/>
      <c r="K10" s="369"/>
      <c r="L10" s="369"/>
    </row>
    <row r="11" spans="2:14" ht="63.75" customHeight="1" thickBot="1" x14ac:dyDescent="0.25">
      <c r="B11" s="11" t="s">
        <v>4</v>
      </c>
      <c r="C11" s="406" t="s">
        <v>0</v>
      </c>
      <c r="D11" s="407"/>
      <c r="E11" s="407"/>
      <c r="F11" s="407"/>
      <c r="G11" s="408"/>
      <c r="H11" s="14" t="s">
        <v>1</v>
      </c>
      <c r="I11" s="12" t="s">
        <v>272</v>
      </c>
      <c r="J11" s="13" t="s">
        <v>2</v>
      </c>
      <c r="K11" s="13" t="s">
        <v>205</v>
      </c>
      <c r="L11" s="13" t="s">
        <v>12</v>
      </c>
    </row>
    <row r="12" spans="2:14" ht="62.25" customHeight="1" thickBot="1" x14ac:dyDescent="0.25">
      <c r="B12" s="113" t="s">
        <v>5</v>
      </c>
      <c r="C12" s="489"/>
      <c r="D12" s="490"/>
      <c r="E12" s="490"/>
      <c r="F12" s="490"/>
      <c r="G12" s="491"/>
      <c r="H12" s="114">
        <f>H13+H36+H42+H48+H54+H56</f>
        <v>0</v>
      </c>
      <c r="I12" s="115">
        <f>I13+I36+I42+I48+I54+I56</f>
        <v>0</v>
      </c>
      <c r="J12" s="116">
        <f>SUM(H12:I12)</f>
        <v>0</v>
      </c>
      <c r="K12" s="61"/>
      <c r="L12" s="62" t="str">
        <f>IF(H12=0,"",IF(F8&lt;&gt;"OK","Compilare correttamente Tab. 1",IF(OR(L14&lt;&gt;"OK",L54&lt;&gt;"OK",L63&lt;&gt;"OK"),"Rivedere importi spesa ammissibile","OK")))</f>
        <v/>
      </c>
    </row>
    <row r="13" spans="2:14" ht="10.8" thickBot="1" x14ac:dyDescent="0.25">
      <c r="B13" s="5" t="s">
        <v>187</v>
      </c>
      <c r="C13" s="451"/>
      <c r="D13" s="452"/>
      <c r="E13" s="452"/>
      <c r="F13" s="452"/>
      <c r="G13" s="453"/>
      <c r="H13" s="63">
        <f>H14+H25</f>
        <v>0</v>
      </c>
      <c r="I13" s="64">
        <f>I14+I25</f>
        <v>0</v>
      </c>
      <c r="J13" s="65">
        <f t="shared" ref="J13:J55" si="0">SUM(H13:I13)</f>
        <v>0</v>
      </c>
      <c r="K13" s="66"/>
      <c r="L13" s="67"/>
    </row>
    <row r="14" spans="2:14" ht="20.399999999999999" x14ac:dyDescent="0.2">
      <c r="B14" s="7" t="s">
        <v>229</v>
      </c>
      <c r="C14" s="257"/>
      <c r="D14" s="258"/>
      <c r="E14" s="258"/>
      <c r="F14" s="256" t="s">
        <v>270</v>
      </c>
      <c r="G14" s="264" t="s">
        <v>269</v>
      </c>
      <c r="H14" s="68">
        <f>SUM(H15:H24)</f>
        <v>0</v>
      </c>
      <c r="I14" s="69">
        <f t="shared" ref="I14" si="1">SUM(I15:I24)</f>
        <v>0</v>
      </c>
      <c r="J14" s="70">
        <f t="shared" si="0"/>
        <v>0</v>
      </c>
      <c r="K14" s="71">
        <v>7.0000000000000007E-2</v>
      </c>
      <c r="L14" s="72" t="str">
        <f>IF($H$12=0,"",IF((H14/$H$12)&lt;=K14,"ok","Violazione della soglia. Necessario rivedere i dati prodotti."))</f>
        <v/>
      </c>
    </row>
    <row r="15" spans="2:14" x14ac:dyDescent="0.2">
      <c r="B15" s="51"/>
      <c r="C15" s="350"/>
      <c r="D15" s="351"/>
      <c r="E15" s="352"/>
      <c r="F15" s="261">
        <v>21.1</v>
      </c>
      <c r="G15" s="259"/>
      <c r="H15" s="79">
        <f>G15*F15</f>
        <v>0</v>
      </c>
      <c r="I15" s="53"/>
      <c r="J15" s="73">
        <f t="shared" si="0"/>
        <v>0</v>
      </c>
      <c r="K15" s="73"/>
      <c r="L15" s="75" t="str">
        <f>IF(AND(H15&gt;0,OR(B15="",C15="")), "Check","OK")</f>
        <v>OK</v>
      </c>
      <c r="N15" s="192"/>
    </row>
    <row r="16" spans="2:14" x14ac:dyDescent="0.2">
      <c r="B16" s="51"/>
      <c r="C16" s="350"/>
      <c r="D16" s="351"/>
      <c r="E16" s="352"/>
      <c r="F16" s="261">
        <v>21.1</v>
      </c>
      <c r="G16" s="259"/>
      <c r="H16" s="79">
        <f t="shared" ref="H16:H24" si="2">G16*F16</f>
        <v>0</v>
      </c>
      <c r="I16" s="53"/>
      <c r="J16" s="73">
        <f t="shared" ref="J16:J20" si="3">SUM(H16:I16)</f>
        <v>0</v>
      </c>
      <c r="K16" s="73"/>
      <c r="L16" s="75" t="str">
        <f t="shared" ref="L16:L20" si="4">IF(AND(H16&gt;0,OR(B16="",C16="")), "Check","OK")</f>
        <v>OK</v>
      </c>
      <c r="N16" s="192"/>
    </row>
    <row r="17" spans="2:14" x14ac:dyDescent="0.2">
      <c r="B17" s="51"/>
      <c r="C17" s="350"/>
      <c r="D17" s="351"/>
      <c r="E17" s="352"/>
      <c r="F17" s="261">
        <v>21.1</v>
      </c>
      <c r="G17" s="259"/>
      <c r="H17" s="79">
        <f t="shared" si="2"/>
        <v>0</v>
      </c>
      <c r="I17" s="53"/>
      <c r="J17" s="73">
        <f t="shared" si="3"/>
        <v>0</v>
      </c>
      <c r="K17" s="73"/>
      <c r="L17" s="75" t="str">
        <f t="shared" si="4"/>
        <v>OK</v>
      </c>
      <c r="N17" s="192"/>
    </row>
    <row r="18" spans="2:14" x14ac:dyDescent="0.2">
      <c r="B18" s="51"/>
      <c r="C18" s="350"/>
      <c r="D18" s="351"/>
      <c r="E18" s="352"/>
      <c r="F18" s="261">
        <v>21.1</v>
      </c>
      <c r="G18" s="259"/>
      <c r="H18" s="79">
        <f t="shared" si="2"/>
        <v>0</v>
      </c>
      <c r="I18" s="53"/>
      <c r="J18" s="73">
        <f t="shared" si="3"/>
        <v>0</v>
      </c>
      <c r="K18" s="73"/>
      <c r="L18" s="75" t="str">
        <f t="shared" si="4"/>
        <v>OK</v>
      </c>
      <c r="N18" s="192"/>
    </row>
    <row r="19" spans="2:14" x14ac:dyDescent="0.2">
      <c r="B19" s="51"/>
      <c r="C19" s="350"/>
      <c r="D19" s="351"/>
      <c r="E19" s="352"/>
      <c r="F19" s="261">
        <v>21.1</v>
      </c>
      <c r="G19" s="259"/>
      <c r="H19" s="79">
        <f t="shared" si="2"/>
        <v>0</v>
      </c>
      <c r="I19" s="53"/>
      <c r="J19" s="73">
        <f t="shared" si="3"/>
        <v>0</v>
      </c>
      <c r="K19" s="73"/>
      <c r="L19" s="75" t="str">
        <f t="shared" si="4"/>
        <v>OK</v>
      </c>
      <c r="N19" s="192"/>
    </row>
    <row r="20" spans="2:14" x14ac:dyDescent="0.2">
      <c r="B20" s="51"/>
      <c r="C20" s="350"/>
      <c r="D20" s="351"/>
      <c r="E20" s="352"/>
      <c r="F20" s="261">
        <v>21.1</v>
      </c>
      <c r="G20" s="259"/>
      <c r="H20" s="79">
        <f t="shared" si="2"/>
        <v>0</v>
      </c>
      <c r="I20" s="53"/>
      <c r="J20" s="73">
        <f t="shared" si="3"/>
        <v>0</v>
      </c>
      <c r="K20" s="73"/>
      <c r="L20" s="75" t="str">
        <f t="shared" si="4"/>
        <v>OK</v>
      </c>
      <c r="N20" s="192"/>
    </row>
    <row r="21" spans="2:14" x14ac:dyDescent="0.2">
      <c r="B21" s="51"/>
      <c r="C21" s="350"/>
      <c r="D21" s="351"/>
      <c r="E21" s="352"/>
      <c r="F21" s="261">
        <v>21.1</v>
      </c>
      <c r="G21" s="259"/>
      <c r="H21" s="79">
        <f t="shared" si="2"/>
        <v>0</v>
      </c>
      <c r="I21" s="53"/>
      <c r="J21" s="73">
        <f t="shared" si="0"/>
        <v>0</v>
      </c>
      <c r="K21" s="73"/>
      <c r="L21" s="75" t="str">
        <f t="shared" ref="L21:L24" si="5">IF(AND(H21&gt;0,OR(B21="",C21="")), "Check","OK")</f>
        <v>OK</v>
      </c>
    </row>
    <row r="22" spans="2:14" x14ac:dyDescent="0.2">
      <c r="B22" s="51"/>
      <c r="C22" s="350"/>
      <c r="D22" s="351"/>
      <c r="E22" s="352"/>
      <c r="F22" s="261">
        <v>21.1</v>
      </c>
      <c r="G22" s="259"/>
      <c r="H22" s="79">
        <f t="shared" si="2"/>
        <v>0</v>
      </c>
      <c r="I22" s="53"/>
      <c r="J22" s="73">
        <f t="shared" si="0"/>
        <v>0</v>
      </c>
      <c r="K22" s="73"/>
      <c r="L22" s="75" t="str">
        <f t="shared" si="5"/>
        <v>OK</v>
      </c>
    </row>
    <row r="23" spans="2:14" x14ac:dyDescent="0.2">
      <c r="B23" s="51"/>
      <c r="C23" s="350"/>
      <c r="D23" s="351"/>
      <c r="E23" s="352"/>
      <c r="F23" s="261">
        <v>21.1</v>
      </c>
      <c r="G23" s="259"/>
      <c r="H23" s="79">
        <f t="shared" si="2"/>
        <v>0</v>
      </c>
      <c r="I23" s="53"/>
      <c r="J23" s="73">
        <f t="shared" si="0"/>
        <v>0</v>
      </c>
      <c r="K23" s="73"/>
      <c r="L23" s="75" t="str">
        <f t="shared" si="5"/>
        <v>OK</v>
      </c>
    </row>
    <row r="24" spans="2:14" ht="10.8" thickBot="1" x14ac:dyDescent="0.25">
      <c r="B24" s="54"/>
      <c r="C24" s="353"/>
      <c r="D24" s="354"/>
      <c r="E24" s="355"/>
      <c r="F24" s="262">
        <v>21.1</v>
      </c>
      <c r="G24" s="260"/>
      <c r="H24" s="85">
        <f t="shared" si="2"/>
        <v>0</v>
      </c>
      <c r="I24" s="56"/>
      <c r="J24" s="74">
        <f t="shared" si="0"/>
        <v>0</v>
      </c>
      <c r="K24" s="74"/>
      <c r="L24" s="76" t="str">
        <f t="shared" si="5"/>
        <v>OK</v>
      </c>
    </row>
    <row r="25" spans="2:14" ht="20.399999999999999" x14ac:dyDescent="0.2">
      <c r="B25" s="7" t="s">
        <v>230</v>
      </c>
      <c r="C25" s="257"/>
      <c r="D25" s="258"/>
      <c r="E25" s="258"/>
      <c r="F25" s="256" t="s">
        <v>270</v>
      </c>
      <c r="G25" s="264" t="s">
        <v>269</v>
      </c>
      <c r="H25" s="68">
        <f>SUM(H26:H35)</f>
        <v>0</v>
      </c>
      <c r="I25" s="69">
        <f t="shared" ref="I25" si="6">SUM(I26:I35)</f>
        <v>0</v>
      </c>
      <c r="J25" s="70">
        <f t="shared" si="0"/>
        <v>0</v>
      </c>
      <c r="K25" s="70"/>
      <c r="L25" s="77"/>
    </row>
    <row r="26" spans="2:14" x14ac:dyDescent="0.2">
      <c r="B26" s="51"/>
      <c r="C26" s="350"/>
      <c r="D26" s="351"/>
      <c r="E26" s="352"/>
      <c r="F26" s="261">
        <v>21.1</v>
      </c>
      <c r="G26" s="259"/>
      <c r="H26" s="79">
        <f>G26*F26</f>
        <v>0</v>
      </c>
      <c r="I26" s="53"/>
      <c r="J26" s="73">
        <f t="shared" si="0"/>
        <v>0</v>
      </c>
      <c r="K26" s="73"/>
      <c r="L26" s="75" t="str">
        <f t="shared" ref="L26:L35" si="7">IF(AND(H26&gt;0,OR(B26="",C26="")), "Check","OK")</f>
        <v>OK</v>
      </c>
    </row>
    <row r="27" spans="2:14" x14ac:dyDescent="0.2">
      <c r="B27" s="51"/>
      <c r="C27" s="350"/>
      <c r="D27" s="351"/>
      <c r="E27" s="352"/>
      <c r="F27" s="261">
        <v>21.1</v>
      </c>
      <c r="G27" s="259"/>
      <c r="H27" s="79">
        <f t="shared" ref="H27:H35" si="8">G27*F27</f>
        <v>0</v>
      </c>
      <c r="I27" s="53"/>
      <c r="J27" s="73">
        <f t="shared" ref="J27:J31" si="9">SUM(H27:I27)</f>
        <v>0</v>
      </c>
      <c r="K27" s="73"/>
      <c r="L27" s="75" t="str">
        <f t="shared" ref="L27:L31" si="10">IF(AND(H27&gt;0,OR(B27="",C27="")), "Check","OK")</f>
        <v>OK</v>
      </c>
    </row>
    <row r="28" spans="2:14" x14ac:dyDescent="0.2">
      <c r="B28" s="51"/>
      <c r="C28" s="350"/>
      <c r="D28" s="351"/>
      <c r="E28" s="352"/>
      <c r="F28" s="261">
        <v>21.1</v>
      </c>
      <c r="G28" s="259"/>
      <c r="H28" s="79">
        <f t="shared" si="8"/>
        <v>0</v>
      </c>
      <c r="I28" s="53"/>
      <c r="J28" s="73">
        <f t="shared" si="9"/>
        <v>0</v>
      </c>
      <c r="K28" s="73"/>
      <c r="L28" s="75" t="str">
        <f t="shared" si="10"/>
        <v>OK</v>
      </c>
    </row>
    <row r="29" spans="2:14" x14ac:dyDescent="0.2">
      <c r="B29" s="51"/>
      <c r="C29" s="350"/>
      <c r="D29" s="351"/>
      <c r="E29" s="352"/>
      <c r="F29" s="261">
        <v>21.1</v>
      </c>
      <c r="G29" s="259"/>
      <c r="H29" s="79">
        <f t="shared" si="8"/>
        <v>0</v>
      </c>
      <c r="I29" s="53"/>
      <c r="J29" s="73">
        <f t="shared" si="9"/>
        <v>0</v>
      </c>
      <c r="K29" s="73"/>
      <c r="L29" s="75" t="str">
        <f t="shared" si="10"/>
        <v>OK</v>
      </c>
    </row>
    <row r="30" spans="2:14" x14ac:dyDescent="0.2">
      <c r="B30" s="51"/>
      <c r="C30" s="350"/>
      <c r="D30" s="351"/>
      <c r="E30" s="352"/>
      <c r="F30" s="261">
        <v>21.1</v>
      </c>
      <c r="G30" s="259"/>
      <c r="H30" s="79">
        <f t="shared" si="8"/>
        <v>0</v>
      </c>
      <c r="I30" s="53"/>
      <c r="J30" s="73">
        <f t="shared" si="9"/>
        <v>0</v>
      </c>
      <c r="K30" s="73"/>
      <c r="L30" s="75" t="str">
        <f t="shared" si="10"/>
        <v>OK</v>
      </c>
    </row>
    <row r="31" spans="2:14" x14ac:dyDescent="0.2">
      <c r="B31" s="51"/>
      <c r="C31" s="350"/>
      <c r="D31" s="351"/>
      <c r="E31" s="352"/>
      <c r="F31" s="261">
        <v>21.1</v>
      </c>
      <c r="G31" s="259"/>
      <c r="H31" s="79">
        <f t="shared" si="8"/>
        <v>0</v>
      </c>
      <c r="I31" s="53"/>
      <c r="J31" s="73">
        <f t="shared" si="9"/>
        <v>0</v>
      </c>
      <c r="K31" s="73"/>
      <c r="L31" s="75" t="str">
        <f t="shared" si="10"/>
        <v>OK</v>
      </c>
    </row>
    <row r="32" spans="2:14" x14ac:dyDescent="0.2">
      <c r="B32" s="51"/>
      <c r="C32" s="350"/>
      <c r="D32" s="351"/>
      <c r="E32" s="352"/>
      <c r="F32" s="261">
        <v>21.1</v>
      </c>
      <c r="G32" s="259"/>
      <c r="H32" s="79">
        <f t="shared" si="8"/>
        <v>0</v>
      </c>
      <c r="I32" s="53"/>
      <c r="J32" s="73">
        <f t="shared" si="0"/>
        <v>0</v>
      </c>
      <c r="K32" s="73"/>
      <c r="L32" s="75" t="str">
        <f t="shared" si="7"/>
        <v>OK</v>
      </c>
    </row>
    <row r="33" spans="2:12" x14ac:dyDescent="0.2">
      <c r="B33" s="51"/>
      <c r="C33" s="350"/>
      <c r="D33" s="351"/>
      <c r="E33" s="352"/>
      <c r="F33" s="261">
        <v>21.1</v>
      </c>
      <c r="G33" s="259"/>
      <c r="H33" s="79">
        <f t="shared" si="8"/>
        <v>0</v>
      </c>
      <c r="I33" s="53"/>
      <c r="J33" s="73">
        <f t="shared" si="0"/>
        <v>0</v>
      </c>
      <c r="K33" s="73"/>
      <c r="L33" s="75" t="str">
        <f t="shared" si="7"/>
        <v>OK</v>
      </c>
    </row>
    <row r="34" spans="2:12" x14ac:dyDescent="0.2">
      <c r="B34" s="51"/>
      <c r="C34" s="350"/>
      <c r="D34" s="351"/>
      <c r="E34" s="352"/>
      <c r="F34" s="261">
        <v>21.1</v>
      </c>
      <c r="G34" s="259"/>
      <c r="H34" s="79">
        <f t="shared" si="8"/>
        <v>0</v>
      </c>
      <c r="I34" s="53"/>
      <c r="J34" s="73">
        <f t="shared" si="0"/>
        <v>0</v>
      </c>
      <c r="K34" s="73"/>
      <c r="L34" s="75" t="str">
        <f t="shared" si="7"/>
        <v>OK</v>
      </c>
    </row>
    <row r="35" spans="2:12" ht="10.8" thickBot="1" x14ac:dyDescent="0.25">
      <c r="B35" s="54"/>
      <c r="C35" s="353"/>
      <c r="D35" s="354"/>
      <c r="E35" s="355"/>
      <c r="F35" s="262">
        <v>21.1</v>
      </c>
      <c r="G35" s="260"/>
      <c r="H35" s="85">
        <f t="shared" si="8"/>
        <v>0</v>
      </c>
      <c r="I35" s="56"/>
      <c r="J35" s="74">
        <f t="shared" si="0"/>
        <v>0</v>
      </c>
      <c r="K35" s="74"/>
      <c r="L35" s="76" t="str">
        <f t="shared" si="7"/>
        <v>OK</v>
      </c>
    </row>
    <row r="36" spans="2:12" ht="10.8" thickBot="1" x14ac:dyDescent="0.25">
      <c r="B36" s="5" t="s">
        <v>190</v>
      </c>
      <c r="C36" s="451"/>
      <c r="D36" s="452"/>
      <c r="E36" s="452"/>
      <c r="F36" s="452"/>
      <c r="G36" s="453"/>
      <c r="H36" s="63">
        <f>SUM(H37:H41)</f>
        <v>0</v>
      </c>
      <c r="I36" s="64">
        <f>SUM(I37:I41)</f>
        <v>0</v>
      </c>
      <c r="J36" s="65">
        <f t="shared" ref="J36" si="11">SUM(H36:I36)</f>
        <v>0</v>
      </c>
      <c r="K36" s="70"/>
      <c r="L36" s="77"/>
    </row>
    <row r="37" spans="2:12" x14ac:dyDescent="0.2">
      <c r="B37" s="51"/>
      <c r="C37" s="356"/>
      <c r="D37" s="357"/>
      <c r="E37" s="357"/>
      <c r="F37" s="357"/>
      <c r="G37" s="358"/>
      <c r="H37" s="52"/>
      <c r="I37" s="53"/>
      <c r="J37" s="73">
        <f t="shared" si="0"/>
        <v>0</v>
      </c>
      <c r="K37" s="73"/>
      <c r="L37" s="75" t="str">
        <f t="shared" ref="L37:L41" si="12">IF(AND(H37&gt;0,OR(B37="",C37="")), "Check","OK")</f>
        <v>OK</v>
      </c>
    </row>
    <row r="38" spans="2:12" x14ac:dyDescent="0.2">
      <c r="B38" s="51"/>
      <c r="C38" s="356"/>
      <c r="D38" s="357"/>
      <c r="E38" s="357"/>
      <c r="F38" s="357"/>
      <c r="G38" s="358"/>
      <c r="H38" s="52"/>
      <c r="I38" s="53"/>
      <c r="J38" s="73">
        <f t="shared" si="0"/>
        <v>0</v>
      </c>
      <c r="K38" s="73"/>
      <c r="L38" s="75" t="str">
        <f t="shared" si="12"/>
        <v>OK</v>
      </c>
    </row>
    <row r="39" spans="2:12" x14ac:dyDescent="0.2">
      <c r="B39" s="51"/>
      <c r="C39" s="356"/>
      <c r="D39" s="357"/>
      <c r="E39" s="357"/>
      <c r="F39" s="357"/>
      <c r="G39" s="358"/>
      <c r="H39" s="52"/>
      <c r="I39" s="53"/>
      <c r="J39" s="73">
        <f t="shared" si="0"/>
        <v>0</v>
      </c>
      <c r="K39" s="73"/>
      <c r="L39" s="75" t="str">
        <f t="shared" si="12"/>
        <v>OK</v>
      </c>
    </row>
    <row r="40" spans="2:12" x14ac:dyDescent="0.2">
      <c r="B40" s="51"/>
      <c r="C40" s="356"/>
      <c r="D40" s="357"/>
      <c r="E40" s="357"/>
      <c r="F40" s="357"/>
      <c r="G40" s="358"/>
      <c r="H40" s="52"/>
      <c r="I40" s="53"/>
      <c r="J40" s="73">
        <f t="shared" si="0"/>
        <v>0</v>
      </c>
      <c r="K40" s="73"/>
      <c r="L40" s="75" t="str">
        <f t="shared" si="12"/>
        <v>OK</v>
      </c>
    </row>
    <row r="41" spans="2:12" ht="10.8" thickBot="1" x14ac:dyDescent="0.25">
      <c r="B41" s="54"/>
      <c r="C41" s="359"/>
      <c r="D41" s="360"/>
      <c r="E41" s="360"/>
      <c r="F41" s="360"/>
      <c r="G41" s="361"/>
      <c r="H41" s="55"/>
      <c r="I41" s="56"/>
      <c r="J41" s="74">
        <f t="shared" si="0"/>
        <v>0</v>
      </c>
      <c r="K41" s="74"/>
      <c r="L41" s="76" t="str">
        <f t="shared" si="12"/>
        <v>OK</v>
      </c>
    </row>
    <row r="42" spans="2:12" ht="10.8" thickBot="1" x14ac:dyDescent="0.25">
      <c r="B42" s="5" t="s">
        <v>191</v>
      </c>
      <c r="C42" s="451"/>
      <c r="D42" s="452"/>
      <c r="E42" s="452"/>
      <c r="F42" s="452"/>
      <c r="G42" s="453"/>
      <c r="H42" s="63">
        <f>SUM(H43:H47)</f>
        <v>0</v>
      </c>
      <c r="I42" s="64">
        <f t="shared" ref="I42" si="13">SUM(I43:I47)</f>
        <v>0</v>
      </c>
      <c r="J42" s="65">
        <f t="shared" si="0"/>
        <v>0</v>
      </c>
      <c r="K42" s="65"/>
      <c r="L42" s="78"/>
    </row>
    <row r="43" spans="2:12" x14ac:dyDescent="0.2">
      <c r="B43" s="51"/>
      <c r="C43" s="356"/>
      <c r="D43" s="357"/>
      <c r="E43" s="357"/>
      <c r="F43" s="357"/>
      <c r="G43" s="358"/>
      <c r="H43" s="52"/>
      <c r="I43" s="53"/>
      <c r="J43" s="73">
        <f t="shared" si="0"/>
        <v>0</v>
      </c>
      <c r="K43" s="73"/>
      <c r="L43" s="75" t="str">
        <f t="shared" ref="L43:L47" si="14">IF(AND(H43&gt;0,OR(B43="",C43="")), "Check","OK")</f>
        <v>OK</v>
      </c>
    </row>
    <row r="44" spans="2:12" x14ac:dyDescent="0.2">
      <c r="B44" s="51"/>
      <c r="C44" s="356"/>
      <c r="D44" s="357"/>
      <c r="E44" s="357"/>
      <c r="F44" s="357"/>
      <c r="G44" s="358"/>
      <c r="H44" s="52"/>
      <c r="I44" s="53"/>
      <c r="J44" s="73">
        <f t="shared" si="0"/>
        <v>0</v>
      </c>
      <c r="K44" s="73"/>
      <c r="L44" s="75" t="str">
        <f t="shared" si="14"/>
        <v>OK</v>
      </c>
    </row>
    <row r="45" spans="2:12" x14ac:dyDescent="0.2">
      <c r="B45" s="51"/>
      <c r="C45" s="356"/>
      <c r="D45" s="357"/>
      <c r="E45" s="357"/>
      <c r="F45" s="357"/>
      <c r="G45" s="358"/>
      <c r="H45" s="52"/>
      <c r="I45" s="53"/>
      <c r="J45" s="73">
        <f t="shared" si="0"/>
        <v>0</v>
      </c>
      <c r="K45" s="73"/>
      <c r="L45" s="75" t="str">
        <f t="shared" si="14"/>
        <v>OK</v>
      </c>
    </row>
    <row r="46" spans="2:12" x14ac:dyDescent="0.2">
      <c r="B46" s="51"/>
      <c r="C46" s="356"/>
      <c r="D46" s="357"/>
      <c r="E46" s="357"/>
      <c r="F46" s="357"/>
      <c r="G46" s="358"/>
      <c r="H46" s="52"/>
      <c r="I46" s="53"/>
      <c r="J46" s="73">
        <f t="shared" si="0"/>
        <v>0</v>
      </c>
      <c r="K46" s="73"/>
      <c r="L46" s="75" t="str">
        <f t="shared" si="14"/>
        <v>OK</v>
      </c>
    </row>
    <row r="47" spans="2:12" ht="10.8" thickBot="1" x14ac:dyDescent="0.25">
      <c r="B47" s="54"/>
      <c r="C47" s="359"/>
      <c r="D47" s="360"/>
      <c r="E47" s="360"/>
      <c r="F47" s="360"/>
      <c r="G47" s="361"/>
      <c r="H47" s="55"/>
      <c r="I47" s="56"/>
      <c r="J47" s="74">
        <f t="shared" si="0"/>
        <v>0</v>
      </c>
      <c r="K47" s="74"/>
      <c r="L47" s="76" t="str">
        <f t="shared" si="14"/>
        <v>OK</v>
      </c>
    </row>
    <row r="48" spans="2:12" ht="10.8" thickBot="1" x14ac:dyDescent="0.25">
      <c r="B48" s="5" t="s">
        <v>193</v>
      </c>
      <c r="C48" s="451"/>
      <c r="D48" s="452"/>
      <c r="E48" s="452"/>
      <c r="F48" s="452"/>
      <c r="G48" s="453"/>
      <c r="H48" s="63">
        <f>SUM(H49:H53)</f>
        <v>0</v>
      </c>
      <c r="I48" s="64">
        <f>SUM(I49:I53)</f>
        <v>0</v>
      </c>
      <c r="J48" s="65">
        <f t="shared" si="0"/>
        <v>0</v>
      </c>
      <c r="K48" s="65"/>
      <c r="L48" s="78"/>
    </row>
    <row r="49" spans="2:13" x14ac:dyDescent="0.2">
      <c r="B49" s="51"/>
      <c r="C49" s="356"/>
      <c r="D49" s="357"/>
      <c r="E49" s="357"/>
      <c r="F49" s="357"/>
      <c r="G49" s="358"/>
      <c r="H49" s="57"/>
      <c r="I49" s="58"/>
      <c r="J49" s="70">
        <f t="shared" si="0"/>
        <v>0</v>
      </c>
      <c r="K49" s="73"/>
      <c r="L49" s="75" t="str">
        <f t="shared" ref="L49:L53" si="15">IF(AND(H49&gt;0,OR(B49="",C49="")), "Check","OK")</f>
        <v>OK</v>
      </c>
    </row>
    <row r="50" spans="2:13" x14ac:dyDescent="0.2">
      <c r="B50" s="51"/>
      <c r="C50" s="356"/>
      <c r="D50" s="357"/>
      <c r="E50" s="357"/>
      <c r="F50" s="357"/>
      <c r="G50" s="358"/>
      <c r="H50" s="52"/>
      <c r="I50" s="53"/>
      <c r="J50" s="73">
        <f t="shared" si="0"/>
        <v>0</v>
      </c>
      <c r="K50" s="73"/>
      <c r="L50" s="75" t="str">
        <f t="shared" si="15"/>
        <v>OK</v>
      </c>
    </row>
    <row r="51" spans="2:13" x14ac:dyDescent="0.2">
      <c r="B51" s="51"/>
      <c r="C51" s="356"/>
      <c r="D51" s="357"/>
      <c r="E51" s="357"/>
      <c r="F51" s="357"/>
      <c r="G51" s="358"/>
      <c r="H51" s="52"/>
      <c r="I51" s="53"/>
      <c r="J51" s="73">
        <f t="shared" si="0"/>
        <v>0</v>
      </c>
      <c r="K51" s="73"/>
      <c r="L51" s="75" t="str">
        <f t="shared" si="15"/>
        <v>OK</v>
      </c>
    </row>
    <row r="52" spans="2:13" x14ac:dyDescent="0.2">
      <c r="B52" s="51"/>
      <c r="C52" s="356"/>
      <c r="D52" s="357"/>
      <c r="E52" s="357"/>
      <c r="F52" s="357"/>
      <c r="G52" s="358"/>
      <c r="H52" s="52"/>
      <c r="I52" s="53"/>
      <c r="J52" s="73">
        <f t="shared" si="0"/>
        <v>0</v>
      </c>
      <c r="K52" s="73"/>
      <c r="L52" s="75" t="str">
        <f t="shared" si="15"/>
        <v>OK</v>
      </c>
    </row>
    <row r="53" spans="2:13" ht="10.8" thickBot="1" x14ac:dyDescent="0.25">
      <c r="B53" s="51"/>
      <c r="C53" s="356"/>
      <c r="D53" s="357"/>
      <c r="E53" s="357"/>
      <c r="F53" s="357"/>
      <c r="G53" s="358"/>
      <c r="H53" s="52"/>
      <c r="I53" s="53"/>
      <c r="J53" s="73">
        <f t="shared" si="0"/>
        <v>0</v>
      </c>
      <c r="K53" s="73"/>
      <c r="L53" s="151" t="str">
        <f t="shared" si="15"/>
        <v>OK</v>
      </c>
    </row>
    <row r="54" spans="2:13" ht="32.1" customHeight="1" thickBot="1" x14ac:dyDescent="0.25">
      <c r="B54" s="143" t="s">
        <v>192</v>
      </c>
      <c r="C54" s="409"/>
      <c r="D54" s="410"/>
      <c r="E54" s="410"/>
      <c r="F54" s="410"/>
      <c r="G54" s="411"/>
      <c r="H54" s="63">
        <f>SUM(H55:H55)</f>
        <v>0</v>
      </c>
      <c r="I54" s="64">
        <f>SUM(I55:I55)</f>
        <v>0</v>
      </c>
      <c r="J54" s="65">
        <f t="shared" si="0"/>
        <v>0</v>
      </c>
      <c r="K54" s="71">
        <v>0.15</v>
      </c>
      <c r="L54" s="152" t="str">
        <f>IF($H$54=0,"",IF((H54/H13)&lt;=K54,"OK","Violazione della soglia. Necessario rivedere i dati prodotti."))</f>
        <v/>
      </c>
    </row>
    <row r="55" spans="2:13" ht="10.8" thickBot="1" x14ac:dyDescent="0.25">
      <c r="B55" s="155" t="s">
        <v>195</v>
      </c>
      <c r="C55" s="446"/>
      <c r="D55" s="447"/>
      <c r="E55" s="447"/>
      <c r="F55" s="447"/>
      <c r="G55" s="448"/>
      <c r="H55" s="68">
        <f>15%*H13</f>
        <v>0</v>
      </c>
      <c r="I55" s="69"/>
      <c r="J55" s="70">
        <f t="shared" si="0"/>
        <v>0</v>
      </c>
      <c r="K55" s="70"/>
      <c r="L55" s="77"/>
      <c r="M55" s="117"/>
    </row>
    <row r="56" spans="2:13" ht="10.8" thickBot="1" x14ac:dyDescent="0.25">
      <c r="B56" s="5" t="s">
        <v>194</v>
      </c>
      <c r="C56" s="451"/>
      <c r="D56" s="452"/>
      <c r="E56" s="452"/>
      <c r="F56" s="452"/>
      <c r="G56" s="453"/>
      <c r="H56" s="63">
        <f>SUM(H57:H61)</f>
        <v>0</v>
      </c>
      <c r="I56" s="64">
        <f>SUM(I57:I61)</f>
        <v>0</v>
      </c>
      <c r="J56" s="65">
        <f t="shared" ref="J56:J61" si="16">SUM(H56:I56)</f>
        <v>0</v>
      </c>
      <c r="K56" s="65"/>
      <c r="L56" s="78"/>
    </row>
    <row r="57" spans="2:13" x14ac:dyDescent="0.2">
      <c r="B57" s="51"/>
      <c r="C57" s="356"/>
      <c r="D57" s="357"/>
      <c r="E57" s="357"/>
      <c r="F57" s="357"/>
      <c r="G57" s="358"/>
      <c r="H57" s="57"/>
      <c r="I57" s="58"/>
      <c r="J57" s="70">
        <f t="shared" si="16"/>
        <v>0</v>
      </c>
      <c r="K57" s="73"/>
      <c r="L57" s="75" t="str">
        <f t="shared" ref="L57:L61" si="17">IF(AND(H57&gt;0,OR(B57="",C57="")), "Check","OK")</f>
        <v>OK</v>
      </c>
    </row>
    <row r="58" spans="2:13" x14ac:dyDescent="0.2">
      <c r="B58" s="51"/>
      <c r="C58" s="356"/>
      <c r="D58" s="357"/>
      <c r="E58" s="357"/>
      <c r="F58" s="357"/>
      <c r="G58" s="358"/>
      <c r="H58" s="52"/>
      <c r="I58" s="53"/>
      <c r="J58" s="73">
        <f t="shared" si="16"/>
        <v>0</v>
      </c>
      <c r="K58" s="73"/>
      <c r="L58" s="75" t="str">
        <f t="shared" si="17"/>
        <v>OK</v>
      </c>
    </row>
    <row r="59" spans="2:13" x14ac:dyDescent="0.2">
      <c r="B59" s="51"/>
      <c r="C59" s="356"/>
      <c r="D59" s="357"/>
      <c r="E59" s="357"/>
      <c r="F59" s="357"/>
      <c r="G59" s="358"/>
      <c r="H59" s="52"/>
      <c r="I59" s="53"/>
      <c r="J59" s="73">
        <f t="shared" si="16"/>
        <v>0</v>
      </c>
      <c r="K59" s="73"/>
      <c r="L59" s="75" t="str">
        <f t="shared" si="17"/>
        <v>OK</v>
      </c>
    </row>
    <row r="60" spans="2:13" x14ac:dyDescent="0.2">
      <c r="B60" s="51"/>
      <c r="C60" s="356"/>
      <c r="D60" s="357"/>
      <c r="E60" s="357"/>
      <c r="F60" s="357"/>
      <c r="G60" s="358"/>
      <c r="H60" s="52"/>
      <c r="I60" s="53"/>
      <c r="J60" s="73">
        <f t="shared" si="16"/>
        <v>0</v>
      </c>
      <c r="K60" s="73"/>
      <c r="L60" s="75" t="str">
        <f t="shared" si="17"/>
        <v>OK</v>
      </c>
    </row>
    <row r="61" spans="2:13" ht="10.8" thickBot="1" x14ac:dyDescent="0.25">
      <c r="B61" s="54"/>
      <c r="C61" s="359"/>
      <c r="D61" s="360"/>
      <c r="E61" s="360"/>
      <c r="F61" s="360"/>
      <c r="G61" s="361"/>
      <c r="H61" s="55"/>
      <c r="I61" s="56"/>
      <c r="J61" s="74">
        <f t="shared" si="16"/>
        <v>0</v>
      </c>
      <c r="K61" s="74"/>
      <c r="L61" s="76" t="str">
        <f t="shared" si="17"/>
        <v>OK</v>
      </c>
    </row>
    <row r="62" spans="2:13" ht="59.25" customHeight="1" x14ac:dyDescent="0.2">
      <c r="B62" s="368" t="s">
        <v>271</v>
      </c>
      <c r="C62" s="368"/>
      <c r="D62" s="368"/>
      <c r="E62" s="368"/>
      <c r="F62" s="368"/>
      <c r="G62" s="368"/>
      <c r="H62" s="368"/>
      <c r="I62" s="368"/>
      <c r="J62" s="368"/>
      <c r="K62" s="368"/>
      <c r="L62" s="368"/>
    </row>
    <row r="63" spans="2:13" hidden="1" x14ac:dyDescent="0.2">
      <c r="B63" s="153"/>
      <c r="C63" s="153"/>
      <c r="D63" s="153"/>
      <c r="E63" s="153"/>
      <c r="F63" s="153"/>
      <c r="G63" s="153"/>
      <c r="H63" s="153"/>
      <c r="I63" s="153"/>
      <c r="J63" s="153"/>
      <c r="K63" s="154"/>
      <c r="L63" s="75" t="str">
        <f>IF((COUNTIF(L14:L61,"check"))&gt;0,"CHECK","OK")</f>
        <v>OK</v>
      </c>
    </row>
    <row r="64" spans="2:13" x14ac:dyDescent="0.2">
      <c r="B64" s="153"/>
      <c r="C64" s="153"/>
      <c r="D64" s="153"/>
      <c r="E64" s="153"/>
      <c r="F64" s="153"/>
      <c r="G64" s="153"/>
      <c r="H64" s="153"/>
      <c r="I64" s="153"/>
      <c r="J64" s="153"/>
      <c r="K64" s="154"/>
      <c r="L64" s="154"/>
    </row>
    <row r="65" spans="2:12" ht="16.2" thickBot="1" x14ac:dyDescent="0.25">
      <c r="B65" s="369" t="s">
        <v>210</v>
      </c>
      <c r="C65" s="369"/>
      <c r="D65" s="369"/>
      <c r="E65" s="369"/>
      <c r="F65" s="369"/>
      <c r="G65" s="369"/>
      <c r="H65" s="369"/>
      <c r="I65" s="369"/>
      <c r="J65" s="369"/>
      <c r="K65" s="369"/>
      <c r="L65" s="369"/>
    </row>
    <row r="66" spans="2:12" ht="57" customHeight="1" x14ac:dyDescent="0.2">
      <c r="B66" s="380" t="str">
        <f>+B5</f>
        <v>Denominazione richiedente</v>
      </c>
      <c r="C66" s="370" t="str">
        <f>+E5</f>
        <v>Classe dimensionale di appartenenza e modalità di presentazione della domanda</v>
      </c>
      <c r="D66" s="371"/>
      <c r="E66" s="429" t="s">
        <v>9</v>
      </c>
      <c r="F66" s="427" t="s">
        <v>8</v>
      </c>
      <c r="G66" s="419" t="s">
        <v>196</v>
      </c>
      <c r="H66" s="420"/>
      <c r="I66" s="165" t="s">
        <v>13</v>
      </c>
      <c r="J66" s="166" t="s">
        <v>7</v>
      </c>
      <c r="K66" s="167" t="s">
        <v>164</v>
      </c>
      <c r="L66" s="167" t="s">
        <v>164</v>
      </c>
    </row>
    <row r="67" spans="2:12" ht="42" customHeight="1" thickBot="1" x14ac:dyDescent="0.3">
      <c r="B67" s="381"/>
      <c r="C67" s="372" t="s">
        <v>233</v>
      </c>
      <c r="D67" s="373"/>
      <c r="E67" s="430">
        <v>0</v>
      </c>
      <c r="F67" s="428"/>
      <c r="G67" s="421"/>
      <c r="H67" s="422"/>
      <c r="I67" s="168" t="s">
        <v>6</v>
      </c>
      <c r="J67" s="169"/>
      <c r="K67" s="170" t="s">
        <v>6</v>
      </c>
      <c r="L67" s="170" t="s">
        <v>6</v>
      </c>
    </row>
    <row r="68" spans="2:12" ht="22.35" customHeight="1" x14ac:dyDescent="0.2">
      <c r="B68" s="382" t="str">
        <f>IF(B8="","",B8)</f>
        <v/>
      </c>
      <c r="C68" s="374" t="str">
        <f>+D8</f>
        <v/>
      </c>
      <c r="D68" s="375"/>
      <c r="E68" s="434" t="str">
        <f>+F8</f>
        <v>Compilare le celle bianche</v>
      </c>
      <c r="F68" s="424" t="str">
        <f>+C8</f>
        <v>Art. 25 del Reg. 651/2014
Sviluppo Sperimentale</v>
      </c>
      <c r="G68" s="416"/>
      <c r="H68" s="417"/>
      <c r="I68" s="417"/>
      <c r="J68" s="417"/>
      <c r="K68" s="417"/>
      <c r="L68" s="418"/>
    </row>
    <row r="69" spans="2:12" ht="22.35" customHeight="1" x14ac:dyDescent="0.2">
      <c r="B69" s="383"/>
      <c r="C69" s="376"/>
      <c r="D69" s="377"/>
      <c r="E69" s="435" t="e">
        <f>#REF!</f>
        <v>#REF!</v>
      </c>
      <c r="F69" s="425"/>
      <c r="G69" s="362" t="s">
        <v>197</v>
      </c>
      <c r="H69" s="363"/>
      <c r="I69" s="440" t="str">
        <f>IF(AND(L12="OK",L14="OK",L54="OK",'2-Impresa_2'!F3="Articolazione temporale coerente con punto 3)",'2-Impresa_2'!G58="OK",'3-Impresa_2'!B51="OK",'4-Impresa_2'!D82="Ok predisposto"),H12,"")</f>
        <v/>
      </c>
      <c r="J69" s="437" t="str">
        <f>IF(OR(C68="",E68=""),"",IF(C68=1,Elenco!D6,IF(C68=2,Elenco!D7,IF(C68=3,Elenco!D8,IF(C68=4,Elenco!D9,IF(C68=5,Elenco!D10,IF(C68=6,Elenco!D11,IF(C68=7,Elenco!D12,IF(C68=8,Elenco!D13,IF(C68=9,Elenco!D14))))))))))</f>
        <v/>
      </c>
      <c r="K69" s="443" t="str">
        <f>IF(OR(I69="",J69=""),"",J69*I69)</f>
        <v/>
      </c>
      <c r="L69" s="431">
        <f>IF(AND('5-Impresa_2'!B14="OK",K72&gt;0),'1-Impresa_2'!K72,0)</f>
        <v>0</v>
      </c>
    </row>
    <row r="70" spans="2:12" ht="22.35" customHeight="1" x14ac:dyDescent="0.2">
      <c r="B70" s="383"/>
      <c r="C70" s="376"/>
      <c r="D70" s="377"/>
      <c r="E70" s="435" t="e">
        <f>#REF!</f>
        <v>#REF!</v>
      </c>
      <c r="F70" s="425"/>
      <c r="G70" s="364"/>
      <c r="H70" s="365"/>
      <c r="I70" s="441"/>
      <c r="J70" s="438"/>
      <c r="K70" s="444"/>
      <c r="L70" s="432"/>
    </row>
    <row r="71" spans="2:12" ht="22.35" customHeight="1" x14ac:dyDescent="0.2">
      <c r="B71" s="383"/>
      <c r="C71" s="376"/>
      <c r="D71" s="377"/>
      <c r="E71" s="435" t="e">
        <f>#REF!</f>
        <v>#REF!</v>
      </c>
      <c r="F71" s="425"/>
      <c r="G71" s="366"/>
      <c r="H71" s="367"/>
      <c r="I71" s="442"/>
      <c r="J71" s="438"/>
      <c r="K71" s="445"/>
      <c r="L71" s="432"/>
    </row>
    <row r="72" spans="2:12" ht="22.35" customHeight="1" thickBot="1" x14ac:dyDescent="0.3">
      <c r="B72" s="384"/>
      <c r="C72" s="378"/>
      <c r="D72" s="379"/>
      <c r="E72" s="436" t="e">
        <f>#REF!</f>
        <v>#REF!</v>
      </c>
      <c r="F72" s="426"/>
      <c r="G72" s="423" t="s">
        <v>2</v>
      </c>
      <c r="H72" s="423"/>
      <c r="I72" s="212">
        <f>SUM(I69:I71)</f>
        <v>0</v>
      </c>
      <c r="J72" s="439"/>
      <c r="K72" s="121" t="str">
        <f>+K69</f>
        <v/>
      </c>
      <c r="L72" s="433"/>
    </row>
    <row r="73" spans="2:12" ht="40.35" customHeight="1" x14ac:dyDescent="0.2">
      <c r="B73" s="415" t="s">
        <v>211</v>
      </c>
      <c r="C73" s="415"/>
      <c r="D73" s="415"/>
      <c r="E73" s="415"/>
      <c r="F73" s="415"/>
      <c r="G73" s="415"/>
      <c r="H73" s="415"/>
      <c r="I73" s="415"/>
      <c r="J73" s="415"/>
      <c r="K73" s="415"/>
      <c r="L73" s="415"/>
    </row>
  </sheetData>
  <sheetProtection algorithmName="SHA-512" hashValue="K7MdXKZ3hJoxppR47HM52IPIqsTGzqtFddMC5f45CQTbhpTHkOP0coyR9Bg9jVLisOFsfz1zuDeV1gj1kkuYEA==" saltValue="CACZkvMg0YaiQcqb70kKIg==" spinCount="100000" sheet="1" objects="1" scenarios="1"/>
  <mergeCells count="78">
    <mergeCell ref="C15:E15"/>
    <mergeCell ref="C35:E35"/>
    <mergeCell ref="C34:E34"/>
    <mergeCell ref="C33:E33"/>
    <mergeCell ref="C32:E32"/>
    <mergeCell ref="C31:E31"/>
    <mergeCell ref="C30:E30"/>
    <mergeCell ref="C29:E29"/>
    <mergeCell ref="C28:E28"/>
    <mergeCell ref="C27:E27"/>
    <mergeCell ref="C26:E26"/>
    <mergeCell ref="C20:E20"/>
    <mergeCell ref="C19:E19"/>
    <mergeCell ref="C18:E18"/>
    <mergeCell ref="C17:E17"/>
    <mergeCell ref="C16:E16"/>
    <mergeCell ref="B3:G3"/>
    <mergeCell ref="C4:G4"/>
    <mergeCell ref="B5:B7"/>
    <mergeCell ref="C5:C7"/>
    <mergeCell ref="D5:D7"/>
    <mergeCell ref="E5:E6"/>
    <mergeCell ref="F5:G7"/>
    <mergeCell ref="F8:G8"/>
    <mergeCell ref="B10:L10"/>
    <mergeCell ref="C11:G11"/>
    <mergeCell ref="C12:G12"/>
    <mergeCell ref="C13:G13"/>
    <mergeCell ref="C36:G36"/>
    <mergeCell ref="C24:E24"/>
    <mergeCell ref="C23:E23"/>
    <mergeCell ref="C22:E22"/>
    <mergeCell ref="C21:E21"/>
    <mergeCell ref="C48:G48"/>
    <mergeCell ref="C37:G37"/>
    <mergeCell ref="C38:G38"/>
    <mergeCell ref="C39:G39"/>
    <mergeCell ref="C40:G40"/>
    <mergeCell ref="C41:G41"/>
    <mergeCell ref="C42:G42"/>
    <mergeCell ref="C43:G43"/>
    <mergeCell ref="C44:G44"/>
    <mergeCell ref="C45:G45"/>
    <mergeCell ref="C46:G46"/>
    <mergeCell ref="C47:G47"/>
    <mergeCell ref="C60:G60"/>
    <mergeCell ref="C49:G49"/>
    <mergeCell ref="C50:G50"/>
    <mergeCell ref="C51:G51"/>
    <mergeCell ref="C52:G52"/>
    <mergeCell ref="C53:G53"/>
    <mergeCell ref="C54:G54"/>
    <mergeCell ref="C55:G55"/>
    <mergeCell ref="C56:G56"/>
    <mergeCell ref="C57:G57"/>
    <mergeCell ref="C58:G58"/>
    <mergeCell ref="C59:G59"/>
    <mergeCell ref="C61:G61"/>
    <mergeCell ref="B62:L62"/>
    <mergeCell ref="B65:L65"/>
    <mergeCell ref="B66:B67"/>
    <mergeCell ref="C66:D66"/>
    <mergeCell ref="E66:E67"/>
    <mergeCell ref="F66:F67"/>
    <mergeCell ref="G66:H67"/>
    <mergeCell ref="C67:D67"/>
    <mergeCell ref="G72:H72"/>
    <mergeCell ref="B73:L73"/>
    <mergeCell ref="B68:B72"/>
    <mergeCell ref="C68:D72"/>
    <mergeCell ref="E68:E72"/>
    <mergeCell ref="F68:F72"/>
    <mergeCell ref="G68:L68"/>
    <mergeCell ref="G69:H71"/>
    <mergeCell ref="I69:I71"/>
    <mergeCell ref="J69:J72"/>
    <mergeCell ref="K69:K71"/>
    <mergeCell ref="L69:L72"/>
  </mergeCells>
  <conditionalFormatting sqref="L14">
    <cfRule type="containsText" dxfId="144" priority="22" operator="containsText" text="OK">
      <formula>NOT(ISERROR(SEARCH("OK",L14)))</formula>
    </cfRule>
    <cfRule type="containsText" dxfId="143" priority="23" operator="containsText" text="Violazione della soglia. Necessario rivedere i dati prodotti.">
      <formula>NOT(ISERROR(SEARCH("Violazione della soglia. Necessario rivedere i dati prodotti.",L14)))</formula>
    </cfRule>
  </conditionalFormatting>
  <conditionalFormatting sqref="E68:E72">
    <cfRule type="containsText" dxfId="142" priority="20" operator="containsText" text="OK">
      <formula>NOT(ISERROR(SEARCH("OK",E68)))</formula>
    </cfRule>
    <cfRule type="containsText" dxfId="141" priority="21" operator="containsText" text="ERRORE: solo le Piccole Imprese sono ammissibili a contributo ai sensi dell'Art. 22del Reg. 651. RIFORMULARE">
      <formula>NOT(ISERROR(SEARCH("ERRORE: solo le Piccole Imprese sono ammissibili a contributo ai sensi dell'Art. 22del Reg. 651. RIFORMULARE",E68)))</formula>
    </cfRule>
  </conditionalFormatting>
  <conditionalFormatting sqref="L12">
    <cfRule type="containsText" dxfId="140" priority="1" operator="containsText" text="Compilare correttamente Tab. 1">
      <formula>NOT(ISERROR(SEARCH("Compilare correttamente Tab. 1",L12)))</formula>
    </cfRule>
    <cfRule type="containsText" dxfId="139" priority="17" operator="containsText" text="Rivedere importi spesa ammissibile">
      <formula>NOT(ISERROR(SEARCH("Rivedere importi spesa ammissibile",L12)))</formula>
    </cfRule>
    <cfRule type="containsText" dxfId="138" priority="18" operator="containsText" text="OK">
      <formula>NOT(ISERROR(SEARCH("OK",L12)))</formula>
    </cfRule>
    <cfRule type="containsText" dxfId="137" priority="19" operator="containsText" text="NON AMMISSIBILE">
      <formula>NOT(ISERROR(SEARCH("NON AMMISSIBILE",L12)))</formula>
    </cfRule>
  </conditionalFormatting>
  <conditionalFormatting sqref="K69 K72">
    <cfRule type="cellIs" dxfId="136" priority="16" operator="greaterThan">
      <formula>0</formula>
    </cfRule>
  </conditionalFormatting>
  <conditionalFormatting sqref="L69">
    <cfRule type="cellIs" dxfId="135" priority="15" operator="greaterThan">
      <formula>0</formula>
    </cfRule>
  </conditionalFormatting>
  <conditionalFormatting sqref="L54">
    <cfRule type="containsText" dxfId="134" priority="13" operator="containsText" text="OK">
      <formula>NOT(ISERROR(SEARCH("OK",L54)))</formula>
    </cfRule>
    <cfRule type="containsText" dxfId="133" priority="14" operator="containsText" text="Violazione della soglia. Necessario rivedere i dati prodotti.">
      <formula>NOT(ISERROR(SEARCH("Violazione della soglia. Necessario rivedere i dati prodotti.",L54)))</formula>
    </cfRule>
  </conditionalFormatting>
  <conditionalFormatting sqref="L37:L41 L43:L47 L49:L53 L57:L61 L16:L24 L26:L35">
    <cfRule type="containsText" dxfId="132" priority="11" operator="containsText" text="ok">
      <formula>NOT(ISERROR(SEARCH("ok",L16)))</formula>
    </cfRule>
    <cfRule type="containsText" dxfId="131" priority="12" operator="containsText" text="Check">
      <formula>NOT(ISERROR(SEARCH("Check",L16)))</formula>
    </cfRule>
  </conditionalFormatting>
  <conditionalFormatting sqref="L15">
    <cfRule type="containsText" dxfId="130" priority="9" operator="containsText" text="ok">
      <formula>NOT(ISERROR(SEARCH("ok",L15)))</formula>
    </cfRule>
    <cfRule type="containsText" dxfId="129" priority="10" operator="containsText" text="Check">
      <formula>NOT(ISERROR(SEARCH("Check",L15)))</formula>
    </cfRule>
  </conditionalFormatting>
  <conditionalFormatting sqref="L63">
    <cfRule type="containsText" dxfId="128" priority="7" operator="containsText" text="ok">
      <formula>NOT(ISERROR(SEARCH("ok",L63)))</formula>
    </cfRule>
    <cfRule type="containsText" dxfId="127" priority="8" operator="containsText" text="Check">
      <formula>NOT(ISERROR(SEARCH("Check",L63)))</formula>
    </cfRule>
  </conditionalFormatting>
  <conditionalFormatting sqref="F8">
    <cfRule type="containsText" dxfId="126" priority="4"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fRule type="containsText" dxfId="125" priority="5" operator="containsText" text="OK">
      <formula>NOT(ISERROR(SEARCH("OK",F8)))</formula>
    </cfRule>
    <cfRule type="containsText" dxfId="124" priority="6" operator="containsText" text="ERRORE: solo le Piccole Imprese ex par. 2.1 comma 1 lett. a)  dell'Avviso sono ammissibili a contributo ai sensi dell'Art. 22del Reg. 651. RIFORMULARE.">
      <formula>NOT(ISERROR(SEARCH("ERRORE: solo le Piccole Imprese ex par. 2.1 comma 1 lett. a)  dell'Avviso sono ammissibili a contributo ai sensi dell'Art. 22del Reg. 651. RIFORMULARE.",F8)))</formula>
    </cfRule>
  </conditionalFormatting>
  <conditionalFormatting sqref="F8:G8">
    <cfRule type="cellIs" dxfId="123" priority="2" operator="notEqual">
      <formula>"OK"</formula>
    </cfRule>
    <cfRule type="containsText" dxfId="122" priority="3" operator="containsText" text="ERRORE: per Piccole Imprese ex par. 2.1 comma 1 lett. a)  dell'Avviso, selezionare a) nel campo Identificativo Tipologia Investimento">
      <formula>NOT(ISERROR(SEARCH("ERRORE: per Piccole Imprese ex par. 2.1 comma 1 lett. a)  dell'Avviso, selezionare a) nel campo Identificativo Tipologia Investimento",F8)))</formula>
    </cfRule>
  </conditionalFormatting>
  <printOptions horizontalCentered="1" verticalCentered="1"/>
  <pageMargins left="0.11811023622047245" right="0.11811023622047245" top="0.15748031496062992" bottom="0.19685039370078741" header="0.31496062992125984" footer="0.31496062992125984"/>
  <pageSetup paperSize="9" scale="43" orientation="landscape" r:id="rId1"/>
  <rowBreaks count="1" manualBreakCount="1">
    <brk id="64" max="16383" man="1"/>
  </rowBreaks>
  <ignoredErrors>
    <ignoredError sqref="J15 J26" formulaRange="1"/>
    <ignoredError sqref="H25 J36"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Opzione non valida" error="Selezionare una delle opzioni disponibili">
          <x14:formula1>
            <xm:f>Elenco!$C$6:$C$14</xm:f>
          </x14:formula1>
          <xm:sqref>E8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V64"/>
  <sheetViews>
    <sheetView showGridLines="0" view="pageBreakPreview" zoomScale="80" zoomScaleNormal="90" zoomScaleSheetLayoutView="80" workbookViewId="0">
      <pane xSplit="2" ySplit="6" topLeftCell="C31" activePane="bottomRight" state="frozenSplit"/>
      <selection pane="topRight" activeCell="C1" sqref="C1"/>
      <selection pane="bottomLeft" activeCell="A7" sqref="A7"/>
      <selection pane="bottomRight" activeCell="E58" sqref="E58:F58"/>
    </sheetView>
  </sheetViews>
  <sheetFormatPr defaultRowHeight="10.199999999999999" x14ac:dyDescent="0.2"/>
  <cols>
    <col min="2" max="2" width="46.28515625" customWidth="1"/>
    <col min="3" max="21" width="14.85546875" customWidth="1"/>
  </cols>
  <sheetData>
    <row r="2" spans="2:22" ht="15.6" x14ac:dyDescent="0.2">
      <c r="B2" s="218" t="s">
        <v>311</v>
      </c>
      <c r="C2" s="198"/>
      <c r="D2" s="198"/>
      <c r="E2" s="198"/>
      <c r="F2" s="198"/>
      <c r="G2" s="198"/>
      <c r="H2" s="198"/>
      <c r="I2" s="198"/>
      <c r="J2" s="198"/>
      <c r="K2" s="198"/>
      <c r="L2" s="198"/>
      <c r="M2" s="198"/>
      <c r="N2" s="198"/>
      <c r="O2" s="198"/>
      <c r="P2" s="198"/>
      <c r="Q2" s="198"/>
      <c r="R2" s="198"/>
      <c r="S2" s="198"/>
      <c r="T2" s="198"/>
      <c r="U2" s="198"/>
      <c r="V2" s="198"/>
    </row>
    <row r="3" spans="2:22" x14ac:dyDescent="0.2">
      <c r="B3" s="455" t="s">
        <v>212</v>
      </c>
      <c r="C3" s="455"/>
      <c r="D3" s="455"/>
      <c r="E3" s="455"/>
      <c r="F3" s="456" t="str">
        <f>IF(U6="","",IF(V56="OK","Articolazione temporale coerente con punto 3)","Predisporre/Rivedere articolazione temporale"))</f>
        <v>Articolazione temporale coerente con punto 3)</v>
      </c>
      <c r="G3" s="456"/>
      <c r="H3" s="456"/>
      <c r="I3" s="456"/>
      <c r="J3" s="198"/>
      <c r="K3" s="198"/>
      <c r="L3" s="198"/>
      <c r="M3" s="198"/>
      <c r="N3" s="198"/>
      <c r="O3" s="198"/>
      <c r="P3" s="198"/>
      <c r="Q3" s="198"/>
      <c r="R3" s="198"/>
      <c r="S3" s="198"/>
      <c r="T3" s="198"/>
      <c r="U3" s="198"/>
      <c r="V3" s="198"/>
    </row>
    <row r="4" spans="2:22" ht="10.8" thickBot="1" x14ac:dyDescent="0.25">
      <c r="B4" s="222"/>
      <c r="C4" s="198"/>
      <c r="D4" s="198"/>
      <c r="E4" s="198"/>
      <c r="F4" s="198"/>
      <c r="G4" s="198"/>
      <c r="H4" s="198"/>
      <c r="I4" s="198"/>
      <c r="J4" s="198"/>
      <c r="K4" s="198"/>
      <c r="L4" s="198"/>
      <c r="M4" s="198"/>
      <c r="N4" s="198"/>
      <c r="O4" s="198"/>
      <c r="P4" s="198"/>
      <c r="Q4" s="198"/>
      <c r="R4" s="198"/>
      <c r="S4" s="198"/>
      <c r="T4" s="198"/>
      <c r="U4" s="198"/>
      <c r="V4" s="198"/>
    </row>
    <row r="5" spans="2:22" ht="10.8" thickBot="1" x14ac:dyDescent="0.25">
      <c r="B5" s="139" t="s">
        <v>4</v>
      </c>
      <c r="C5" s="11" t="s">
        <v>14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3" t="s">
        <v>2</v>
      </c>
      <c r="V5" s="198"/>
    </row>
    <row r="6" spans="2:22" ht="12.6" thickBot="1" x14ac:dyDescent="0.25">
      <c r="B6" s="145" t="s">
        <v>5</v>
      </c>
      <c r="C6" s="60">
        <f t="shared" ref="C6:T6" si="0">C7+C30+C36+C42+C48+C50</f>
        <v>0</v>
      </c>
      <c r="D6" s="60">
        <f t="shared" si="0"/>
        <v>0</v>
      </c>
      <c r="E6" s="60">
        <f t="shared" si="0"/>
        <v>0</v>
      </c>
      <c r="F6" s="60">
        <f t="shared" si="0"/>
        <v>0</v>
      </c>
      <c r="G6" s="60">
        <f t="shared" si="0"/>
        <v>0</v>
      </c>
      <c r="H6" s="60">
        <f t="shared" si="0"/>
        <v>0</v>
      </c>
      <c r="I6" s="60">
        <f t="shared" si="0"/>
        <v>0</v>
      </c>
      <c r="J6" s="60">
        <f t="shared" si="0"/>
        <v>0</v>
      </c>
      <c r="K6" s="60">
        <f t="shared" si="0"/>
        <v>0</v>
      </c>
      <c r="L6" s="60">
        <f t="shared" si="0"/>
        <v>0</v>
      </c>
      <c r="M6" s="60">
        <f t="shared" si="0"/>
        <v>0</v>
      </c>
      <c r="N6" s="60">
        <f t="shared" si="0"/>
        <v>0</v>
      </c>
      <c r="O6" s="60">
        <f t="shared" si="0"/>
        <v>0</v>
      </c>
      <c r="P6" s="60">
        <f t="shared" si="0"/>
        <v>0</v>
      </c>
      <c r="Q6" s="60">
        <f t="shared" si="0"/>
        <v>0</v>
      </c>
      <c r="R6" s="60">
        <f t="shared" si="0"/>
        <v>0</v>
      </c>
      <c r="S6" s="60">
        <f t="shared" si="0"/>
        <v>0</v>
      </c>
      <c r="T6" s="60">
        <f t="shared" si="0"/>
        <v>0</v>
      </c>
      <c r="U6" s="60">
        <f>SUM(C6:T6)</f>
        <v>0</v>
      </c>
      <c r="V6" s="59" t="str">
        <f>IF(U6='1-Impresa_2'!H12,"OK","CHECK")</f>
        <v>OK</v>
      </c>
    </row>
    <row r="7" spans="2:22" ht="10.8" thickBot="1" x14ac:dyDescent="0.25">
      <c r="B7" s="143" t="str">
        <f>'1-Impresa_2'!B13</f>
        <v>Spese per il personale</v>
      </c>
      <c r="C7" s="63">
        <f>C8+C19</f>
        <v>0</v>
      </c>
      <c r="D7" s="63">
        <f t="shared" ref="D7:T7" si="1">D8+D19</f>
        <v>0</v>
      </c>
      <c r="E7" s="63">
        <f t="shared" si="1"/>
        <v>0</v>
      </c>
      <c r="F7" s="63">
        <f t="shared" si="1"/>
        <v>0</v>
      </c>
      <c r="G7" s="63">
        <f t="shared" si="1"/>
        <v>0</v>
      </c>
      <c r="H7" s="63">
        <f t="shared" si="1"/>
        <v>0</v>
      </c>
      <c r="I7" s="63">
        <f t="shared" si="1"/>
        <v>0</v>
      </c>
      <c r="J7" s="63">
        <f t="shared" si="1"/>
        <v>0</v>
      </c>
      <c r="K7" s="63">
        <f t="shared" si="1"/>
        <v>0</v>
      </c>
      <c r="L7" s="63">
        <f t="shared" si="1"/>
        <v>0</v>
      </c>
      <c r="M7" s="63">
        <f t="shared" si="1"/>
        <v>0</v>
      </c>
      <c r="N7" s="63">
        <f t="shared" si="1"/>
        <v>0</v>
      </c>
      <c r="O7" s="63">
        <f t="shared" si="1"/>
        <v>0</v>
      </c>
      <c r="P7" s="63">
        <f t="shared" si="1"/>
        <v>0</v>
      </c>
      <c r="Q7" s="63">
        <f t="shared" si="1"/>
        <v>0</v>
      </c>
      <c r="R7" s="63">
        <f t="shared" si="1"/>
        <v>0</v>
      </c>
      <c r="S7" s="63">
        <f t="shared" si="1"/>
        <v>0</v>
      </c>
      <c r="T7" s="63">
        <f t="shared" si="1"/>
        <v>0</v>
      </c>
      <c r="U7" s="63">
        <f t="shared" ref="U7:U55" si="2">SUM(C7:T7)</f>
        <v>0</v>
      </c>
      <c r="V7" s="59" t="str">
        <f>IF(U7='1-Impresa_2'!H13,"OK","CHECK")</f>
        <v>OK</v>
      </c>
    </row>
    <row r="8" spans="2:22" ht="30.6" x14ac:dyDescent="0.2">
      <c r="B8" s="155" t="str">
        <f>'1-Impresa_2'!B14</f>
        <v>i. Personale dipendente o non dipendente addetto al coordinamento e gestione amministrativa del progetto (project management)</v>
      </c>
      <c r="C8" s="68">
        <f t="shared" ref="C8" si="3">SUM(C9:C18)</f>
        <v>0</v>
      </c>
      <c r="D8" s="68">
        <f t="shared" ref="D8:T8" si="4">SUM(D9:D18)</f>
        <v>0</v>
      </c>
      <c r="E8" s="68">
        <f t="shared" si="4"/>
        <v>0</v>
      </c>
      <c r="F8" s="68">
        <f t="shared" si="4"/>
        <v>0</v>
      </c>
      <c r="G8" s="68">
        <f t="shared" si="4"/>
        <v>0</v>
      </c>
      <c r="H8" s="68">
        <f t="shared" si="4"/>
        <v>0</v>
      </c>
      <c r="I8" s="68">
        <f t="shared" si="4"/>
        <v>0</v>
      </c>
      <c r="J8" s="68">
        <f t="shared" si="4"/>
        <v>0</v>
      </c>
      <c r="K8" s="68">
        <f t="shared" si="4"/>
        <v>0</v>
      </c>
      <c r="L8" s="68">
        <f t="shared" si="4"/>
        <v>0</v>
      </c>
      <c r="M8" s="68">
        <f t="shared" si="4"/>
        <v>0</v>
      </c>
      <c r="N8" s="68">
        <f t="shared" si="4"/>
        <v>0</v>
      </c>
      <c r="O8" s="68">
        <f t="shared" si="4"/>
        <v>0</v>
      </c>
      <c r="P8" s="68">
        <f t="shared" si="4"/>
        <v>0</v>
      </c>
      <c r="Q8" s="68">
        <f t="shared" si="4"/>
        <v>0</v>
      </c>
      <c r="R8" s="68">
        <f t="shared" si="4"/>
        <v>0</v>
      </c>
      <c r="S8" s="68">
        <f t="shared" si="4"/>
        <v>0</v>
      </c>
      <c r="T8" s="68">
        <f t="shared" si="4"/>
        <v>0</v>
      </c>
      <c r="U8" s="68">
        <f t="shared" si="2"/>
        <v>0</v>
      </c>
      <c r="V8" s="59" t="str">
        <f>IF(U8='1-Impresa_2'!H14,"OK","CHECK")</f>
        <v>OK</v>
      </c>
    </row>
    <row r="9" spans="2:22" x14ac:dyDescent="0.2">
      <c r="B9" s="266">
        <f>'1-Impresa_2'!B15</f>
        <v>0</v>
      </c>
      <c r="C9" s="52"/>
      <c r="D9" s="52"/>
      <c r="E9" s="52"/>
      <c r="F9" s="52"/>
      <c r="G9" s="52"/>
      <c r="H9" s="52"/>
      <c r="I9" s="52"/>
      <c r="J9" s="52"/>
      <c r="K9" s="52"/>
      <c r="L9" s="52"/>
      <c r="M9" s="52"/>
      <c r="N9" s="52"/>
      <c r="O9" s="52"/>
      <c r="P9" s="52"/>
      <c r="Q9" s="52"/>
      <c r="R9" s="52"/>
      <c r="S9" s="52"/>
      <c r="T9" s="52"/>
      <c r="U9" s="79">
        <f t="shared" si="2"/>
        <v>0</v>
      </c>
      <c r="V9" s="59" t="str">
        <f>IF(U9='1-Impresa_2'!H15,"OK","CHECK")</f>
        <v>OK</v>
      </c>
    </row>
    <row r="10" spans="2:22" x14ac:dyDescent="0.2">
      <c r="B10" s="266">
        <f>'1-Impresa_2'!B16</f>
        <v>0</v>
      </c>
      <c r="C10" s="52"/>
      <c r="D10" s="52"/>
      <c r="E10" s="52"/>
      <c r="F10" s="52"/>
      <c r="G10" s="52"/>
      <c r="H10" s="52"/>
      <c r="I10" s="52"/>
      <c r="J10" s="52"/>
      <c r="K10" s="52"/>
      <c r="L10" s="52"/>
      <c r="M10" s="52"/>
      <c r="N10" s="52"/>
      <c r="O10" s="52"/>
      <c r="P10" s="52"/>
      <c r="Q10" s="52"/>
      <c r="R10" s="52"/>
      <c r="S10" s="52"/>
      <c r="T10" s="52"/>
      <c r="U10" s="79">
        <f t="shared" ref="U10:U15" si="5">SUM(C10:T10)</f>
        <v>0</v>
      </c>
      <c r="V10" s="59" t="str">
        <f>IF(U10='1-Impresa_2'!H16,"OK","CHECK")</f>
        <v>OK</v>
      </c>
    </row>
    <row r="11" spans="2:22" x14ac:dyDescent="0.2">
      <c r="B11" s="266">
        <f>'1-Impresa_2'!B17</f>
        <v>0</v>
      </c>
      <c r="C11" s="52"/>
      <c r="D11" s="52"/>
      <c r="E11" s="52"/>
      <c r="F11" s="52"/>
      <c r="G11" s="52"/>
      <c r="H11" s="52"/>
      <c r="I11" s="52"/>
      <c r="J11" s="52"/>
      <c r="K11" s="52"/>
      <c r="L11" s="52"/>
      <c r="M11" s="52"/>
      <c r="N11" s="52"/>
      <c r="O11" s="52"/>
      <c r="P11" s="52"/>
      <c r="Q11" s="52"/>
      <c r="R11" s="52"/>
      <c r="S11" s="52"/>
      <c r="T11" s="52"/>
      <c r="U11" s="79">
        <f t="shared" si="5"/>
        <v>0</v>
      </c>
      <c r="V11" s="59" t="str">
        <f>IF(U11='1-Impresa_2'!H17,"OK","CHECK")</f>
        <v>OK</v>
      </c>
    </row>
    <row r="12" spans="2:22" x14ac:dyDescent="0.2">
      <c r="B12" s="266">
        <f>'1-Impresa_2'!B18</f>
        <v>0</v>
      </c>
      <c r="C12" s="52"/>
      <c r="D12" s="52"/>
      <c r="E12" s="52"/>
      <c r="F12" s="52"/>
      <c r="G12" s="52"/>
      <c r="H12" s="52"/>
      <c r="I12" s="52"/>
      <c r="J12" s="52"/>
      <c r="K12" s="52"/>
      <c r="L12" s="52"/>
      <c r="M12" s="52"/>
      <c r="N12" s="52"/>
      <c r="O12" s="52"/>
      <c r="P12" s="52"/>
      <c r="Q12" s="52"/>
      <c r="R12" s="52"/>
      <c r="S12" s="52"/>
      <c r="T12" s="52"/>
      <c r="U12" s="79">
        <f t="shared" si="5"/>
        <v>0</v>
      </c>
      <c r="V12" s="59" t="str">
        <f>IF(U12='1-Impresa_2'!H18,"OK","CHECK")</f>
        <v>OK</v>
      </c>
    </row>
    <row r="13" spans="2:22" x14ac:dyDescent="0.2">
      <c r="B13" s="266">
        <f>'1-Impresa_2'!B19</f>
        <v>0</v>
      </c>
      <c r="C13" s="52"/>
      <c r="D13" s="52"/>
      <c r="E13" s="52"/>
      <c r="F13" s="52"/>
      <c r="G13" s="52"/>
      <c r="H13" s="52"/>
      <c r="I13" s="52"/>
      <c r="J13" s="52"/>
      <c r="K13" s="52"/>
      <c r="L13" s="52"/>
      <c r="M13" s="52"/>
      <c r="N13" s="52"/>
      <c r="O13" s="52"/>
      <c r="P13" s="52"/>
      <c r="Q13" s="52"/>
      <c r="R13" s="52"/>
      <c r="S13" s="52"/>
      <c r="T13" s="52"/>
      <c r="U13" s="79">
        <f t="shared" si="5"/>
        <v>0</v>
      </c>
      <c r="V13" s="59" t="str">
        <f>IF(U13='1-Impresa_2'!H19,"OK","CHECK")</f>
        <v>OK</v>
      </c>
    </row>
    <row r="14" spans="2:22" x14ac:dyDescent="0.2">
      <c r="B14" s="266">
        <f>'1-Impresa_2'!B20</f>
        <v>0</v>
      </c>
      <c r="C14" s="52"/>
      <c r="D14" s="52"/>
      <c r="E14" s="52"/>
      <c r="F14" s="52"/>
      <c r="G14" s="52"/>
      <c r="H14" s="52"/>
      <c r="I14" s="52"/>
      <c r="J14" s="52"/>
      <c r="K14" s="52"/>
      <c r="L14" s="52"/>
      <c r="M14" s="52"/>
      <c r="N14" s="52"/>
      <c r="O14" s="52"/>
      <c r="P14" s="52"/>
      <c r="Q14" s="52"/>
      <c r="R14" s="52"/>
      <c r="S14" s="52"/>
      <c r="T14" s="52"/>
      <c r="U14" s="79">
        <f t="shared" si="5"/>
        <v>0</v>
      </c>
      <c r="V14" s="59" t="str">
        <f>IF(U14='1-Impresa_2'!H20,"OK","CHECK")</f>
        <v>OK</v>
      </c>
    </row>
    <row r="15" spans="2:22" x14ac:dyDescent="0.2">
      <c r="B15" s="266">
        <f>'1-Impresa_2'!B21</f>
        <v>0</v>
      </c>
      <c r="C15" s="52"/>
      <c r="D15" s="52"/>
      <c r="E15" s="52"/>
      <c r="F15" s="52"/>
      <c r="G15" s="52"/>
      <c r="H15" s="52"/>
      <c r="I15" s="52"/>
      <c r="J15" s="52"/>
      <c r="K15" s="52"/>
      <c r="L15" s="52"/>
      <c r="M15" s="52"/>
      <c r="N15" s="52"/>
      <c r="O15" s="52"/>
      <c r="P15" s="52"/>
      <c r="Q15" s="52"/>
      <c r="R15" s="52"/>
      <c r="S15" s="52"/>
      <c r="T15" s="52"/>
      <c r="U15" s="79">
        <f t="shared" si="5"/>
        <v>0</v>
      </c>
      <c r="V15" s="59" t="str">
        <f>IF(U15='1-Impresa_2'!H21,"OK","CHECK")</f>
        <v>OK</v>
      </c>
    </row>
    <row r="16" spans="2:22" x14ac:dyDescent="0.2">
      <c r="B16" s="266">
        <f>'1-Impresa_2'!B22</f>
        <v>0</v>
      </c>
      <c r="C16" s="52"/>
      <c r="D16" s="52"/>
      <c r="E16" s="52"/>
      <c r="F16" s="52"/>
      <c r="G16" s="52"/>
      <c r="H16" s="52"/>
      <c r="I16" s="52"/>
      <c r="J16" s="52"/>
      <c r="K16" s="52"/>
      <c r="L16" s="52"/>
      <c r="M16" s="52"/>
      <c r="N16" s="52"/>
      <c r="O16" s="52"/>
      <c r="P16" s="52"/>
      <c r="Q16" s="52"/>
      <c r="R16" s="52"/>
      <c r="S16" s="52"/>
      <c r="T16" s="52"/>
      <c r="U16" s="79">
        <f t="shared" si="2"/>
        <v>0</v>
      </c>
      <c r="V16" s="59" t="str">
        <f>IF(U16='1-Impresa_2'!H22,"OK","CHECK")</f>
        <v>OK</v>
      </c>
    </row>
    <row r="17" spans="2:22" x14ac:dyDescent="0.2">
      <c r="B17" s="266">
        <f>'1-Impresa_2'!B23</f>
        <v>0</v>
      </c>
      <c r="C17" s="52"/>
      <c r="D17" s="52"/>
      <c r="E17" s="52"/>
      <c r="F17" s="52"/>
      <c r="G17" s="52"/>
      <c r="H17" s="52"/>
      <c r="I17" s="52"/>
      <c r="J17" s="52"/>
      <c r="K17" s="52"/>
      <c r="L17" s="52"/>
      <c r="M17" s="52"/>
      <c r="N17" s="52"/>
      <c r="O17" s="52"/>
      <c r="P17" s="52"/>
      <c r="Q17" s="52"/>
      <c r="R17" s="52"/>
      <c r="S17" s="52"/>
      <c r="T17" s="52"/>
      <c r="U17" s="79">
        <f t="shared" si="2"/>
        <v>0</v>
      </c>
      <c r="V17" s="59" t="str">
        <f>IF(U17='1-Impresa_2'!H23,"OK","CHECK")</f>
        <v>OK</v>
      </c>
    </row>
    <row r="18" spans="2:22" ht="10.8" thickBot="1" x14ac:dyDescent="0.25">
      <c r="B18" s="267">
        <f>'1-Impresa_2'!B24</f>
        <v>0</v>
      </c>
      <c r="C18" s="55"/>
      <c r="D18" s="55"/>
      <c r="E18" s="55"/>
      <c r="F18" s="55"/>
      <c r="G18" s="55"/>
      <c r="H18" s="55"/>
      <c r="I18" s="55"/>
      <c r="J18" s="55"/>
      <c r="K18" s="55"/>
      <c r="L18" s="55"/>
      <c r="M18" s="55"/>
      <c r="N18" s="55"/>
      <c r="O18" s="55"/>
      <c r="P18" s="55"/>
      <c r="Q18" s="55"/>
      <c r="R18" s="55"/>
      <c r="S18" s="55"/>
      <c r="T18" s="55"/>
      <c r="U18" s="85">
        <f t="shared" si="2"/>
        <v>0</v>
      </c>
      <c r="V18" s="59" t="str">
        <f>IF(U18='1-Impresa_2'!H24,"OK","CHECK")</f>
        <v>OK</v>
      </c>
    </row>
    <row r="19" spans="2:22" ht="30.6" x14ac:dyDescent="0.2">
      <c r="B19" s="268" t="str">
        <f>'1-Impresa_2'!B25</f>
        <v>ii. Personale dipendente o non dipendente con profilo tecnico (ricercatori, tecnici e altro personale ausiliario nella misura in cui sono impiegati nel progetto)</v>
      </c>
      <c r="C19" s="68">
        <f t="shared" ref="C19" si="6">SUM(C20:C29)</f>
        <v>0</v>
      </c>
      <c r="D19" s="68">
        <f t="shared" ref="D19:T19" si="7">SUM(D20:D29)</f>
        <v>0</v>
      </c>
      <c r="E19" s="68">
        <f t="shared" si="7"/>
        <v>0</v>
      </c>
      <c r="F19" s="68">
        <f t="shared" si="7"/>
        <v>0</v>
      </c>
      <c r="G19" s="68">
        <f t="shared" si="7"/>
        <v>0</v>
      </c>
      <c r="H19" s="68">
        <f t="shared" si="7"/>
        <v>0</v>
      </c>
      <c r="I19" s="68">
        <f t="shared" si="7"/>
        <v>0</v>
      </c>
      <c r="J19" s="68">
        <f t="shared" si="7"/>
        <v>0</v>
      </c>
      <c r="K19" s="68">
        <f t="shared" si="7"/>
        <v>0</v>
      </c>
      <c r="L19" s="68">
        <f t="shared" si="7"/>
        <v>0</v>
      </c>
      <c r="M19" s="68">
        <f t="shared" si="7"/>
        <v>0</v>
      </c>
      <c r="N19" s="68">
        <f t="shared" si="7"/>
        <v>0</v>
      </c>
      <c r="O19" s="68">
        <f t="shared" si="7"/>
        <v>0</v>
      </c>
      <c r="P19" s="68">
        <f t="shared" si="7"/>
        <v>0</v>
      </c>
      <c r="Q19" s="68">
        <f t="shared" si="7"/>
        <v>0</v>
      </c>
      <c r="R19" s="68">
        <f t="shared" si="7"/>
        <v>0</v>
      </c>
      <c r="S19" s="68">
        <f t="shared" si="7"/>
        <v>0</v>
      </c>
      <c r="T19" s="68">
        <f t="shared" si="7"/>
        <v>0</v>
      </c>
      <c r="U19" s="68">
        <f t="shared" si="2"/>
        <v>0</v>
      </c>
      <c r="V19" s="59" t="str">
        <f>IF(U19='1-Impresa_2'!H25,"OK","CHECK")</f>
        <v>OK</v>
      </c>
    </row>
    <row r="20" spans="2:22" x14ac:dyDescent="0.2">
      <c r="B20" s="266">
        <f>'1-Impresa_2'!B26</f>
        <v>0</v>
      </c>
      <c r="C20" s="52"/>
      <c r="D20" s="52"/>
      <c r="E20" s="52"/>
      <c r="F20" s="52"/>
      <c r="G20" s="52"/>
      <c r="H20" s="52"/>
      <c r="I20" s="52"/>
      <c r="J20" s="52"/>
      <c r="K20" s="52"/>
      <c r="L20" s="52"/>
      <c r="M20" s="52"/>
      <c r="N20" s="52"/>
      <c r="O20" s="52"/>
      <c r="P20" s="52"/>
      <c r="Q20" s="52"/>
      <c r="R20" s="52"/>
      <c r="S20" s="52"/>
      <c r="T20" s="52"/>
      <c r="U20" s="79">
        <f t="shared" si="2"/>
        <v>0</v>
      </c>
      <c r="V20" s="59" t="str">
        <f>IF(U20='1-Impresa_2'!H26,"OK","CHECK")</f>
        <v>OK</v>
      </c>
    </row>
    <row r="21" spans="2:22" x14ac:dyDescent="0.2">
      <c r="B21" s="266">
        <f>'1-Impresa_2'!B27</f>
        <v>0</v>
      </c>
      <c r="C21" s="52"/>
      <c r="D21" s="52"/>
      <c r="E21" s="52"/>
      <c r="F21" s="52"/>
      <c r="G21" s="52"/>
      <c r="H21" s="52"/>
      <c r="I21" s="52"/>
      <c r="J21" s="52"/>
      <c r="K21" s="52"/>
      <c r="L21" s="52"/>
      <c r="M21" s="52"/>
      <c r="N21" s="52"/>
      <c r="O21" s="52"/>
      <c r="P21" s="52"/>
      <c r="Q21" s="52"/>
      <c r="R21" s="52"/>
      <c r="S21" s="52"/>
      <c r="T21" s="52"/>
      <c r="U21" s="79">
        <f t="shared" ref="U21:U25" si="8">SUM(C21:T21)</f>
        <v>0</v>
      </c>
      <c r="V21" s="59" t="str">
        <f>IF(U21='1-Impresa_2'!H27,"OK","CHECK")</f>
        <v>OK</v>
      </c>
    </row>
    <row r="22" spans="2:22" x14ac:dyDescent="0.2">
      <c r="B22" s="266">
        <f>'1-Impresa_2'!B28</f>
        <v>0</v>
      </c>
      <c r="C22" s="52"/>
      <c r="D22" s="52"/>
      <c r="E22" s="52"/>
      <c r="F22" s="52"/>
      <c r="G22" s="52"/>
      <c r="H22" s="52"/>
      <c r="I22" s="52"/>
      <c r="J22" s="52"/>
      <c r="K22" s="52"/>
      <c r="L22" s="52"/>
      <c r="M22" s="52"/>
      <c r="N22" s="52"/>
      <c r="O22" s="52"/>
      <c r="P22" s="52"/>
      <c r="Q22" s="52"/>
      <c r="R22" s="52"/>
      <c r="S22" s="52"/>
      <c r="T22" s="52"/>
      <c r="U22" s="79">
        <f t="shared" si="8"/>
        <v>0</v>
      </c>
      <c r="V22" s="59" t="str">
        <f>IF(U22='1-Impresa_2'!H28,"OK","CHECK")</f>
        <v>OK</v>
      </c>
    </row>
    <row r="23" spans="2:22" x14ac:dyDescent="0.2">
      <c r="B23" s="266">
        <f>'1-Impresa_2'!B29</f>
        <v>0</v>
      </c>
      <c r="C23" s="52"/>
      <c r="D23" s="52"/>
      <c r="E23" s="52"/>
      <c r="F23" s="52"/>
      <c r="G23" s="52"/>
      <c r="H23" s="52"/>
      <c r="I23" s="52"/>
      <c r="J23" s="52"/>
      <c r="K23" s="52"/>
      <c r="L23" s="52"/>
      <c r="M23" s="52"/>
      <c r="N23" s="52"/>
      <c r="O23" s="52"/>
      <c r="P23" s="52"/>
      <c r="Q23" s="52"/>
      <c r="R23" s="52"/>
      <c r="S23" s="52"/>
      <c r="T23" s="52"/>
      <c r="U23" s="79">
        <f t="shared" si="8"/>
        <v>0</v>
      </c>
      <c r="V23" s="59" t="str">
        <f>IF(U23='1-Impresa_2'!H29,"OK","CHECK")</f>
        <v>OK</v>
      </c>
    </row>
    <row r="24" spans="2:22" x14ac:dyDescent="0.2">
      <c r="B24" s="266">
        <f>'1-Impresa_2'!B30</f>
        <v>0</v>
      </c>
      <c r="C24" s="52"/>
      <c r="D24" s="52"/>
      <c r="E24" s="52"/>
      <c r="F24" s="52"/>
      <c r="G24" s="52"/>
      <c r="H24" s="52"/>
      <c r="I24" s="52"/>
      <c r="J24" s="52"/>
      <c r="K24" s="52"/>
      <c r="L24" s="52"/>
      <c r="M24" s="52"/>
      <c r="N24" s="52"/>
      <c r="O24" s="52"/>
      <c r="P24" s="52"/>
      <c r="Q24" s="52"/>
      <c r="R24" s="52"/>
      <c r="S24" s="52"/>
      <c r="T24" s="52"/>
      <c r="U24" s="79">
        <f t="shared" si="8"/>
        <v>0</v>
      </c>
      <c r="V24" s="59" t="str">
        <f>IF(U24='1-Impresa_2'!H30,"OK","CHECK")</f>
        <v>OK</v>
      </c>
    </row>
    <row r="25" spans="2:22" x14ac:dyDescent="0.2">
      <c r="B25" s="266">
        <f>'1-Impresa_2'!B31</f>
        <v>0</v>
      </c>
      <c r="C25" s="52"/>
      <c r="D25" s="52"/>
      <c r="E25" s="52"/>
      <c r="F25" s="52"/>
      <c r="G25" s="52"/>
      <c r="H25" s="52"/>
      <c r="I25" s="52"/>
      <c r="J25" s="52"/>
      <c r="K25" s="52"/>
      <c r="L25" s="52"/>
      <c r="M25" s="52"/>
      <c r="N25" s="52"/>
      <c r="O25" s="52"/>
      <c r="P25" s="52"/>
      <c r="Q25" s="52"/>
      <c r="R25" s="52"/>
      <c r="S25" s="52"/>
      <c r="T25" s="52"/>
      <c r="U25" s="79">
        <f t="shared" si="8"/>
        <v>0</v>
      </c>
      <c r="V25" s="59" t="str">
        <f>IF(U25='1-Impresa_2'!H31,"OK","CHECK")</f>
        <v>OK</v>
      </c>
    </row>
    <row r="26" spans="2:22" x14ac:dyDescent="0.2">
      <c r="B26" s="266">
        <f>'1-Impresa_2'!B32</f>
        <v>0</v>
      </c>
      <c r="C26" s="52"/>
      <c r="D26" s="52"/>
      <c r="E26" s="52"/>
      <c r="F26" s="52"/>
      <c r="G26" s="52"/>
      <c r="H26" s="52"/>
      <c r="I26" s="52"/>
      <c r="J26" s="52"/>
      <c r="K26" s="52"/>
      <c r="L26" s="52"/>
      <c r="M26" s="52"/>
      <c r="N26" s="52"/>
      <c r="O26" s="52"/>
      <c r="P26" s="52"/>
      <c r="Q26" s="52"/>
      <c r="R26" s="52"/>
      <c r="S26" s="52"/>
      <c r="T26" s="52"/>
      <c r="U26" s="79">
        <f t="shared" si="2"/>
        <v>0</v>
      </c>
      <c r="V26" s="59" t="str">
        <f>IF(U26='1-Impresa_2'!H32,"OK","CHECK")</f>
        <v>OK</v>
      </c>
    </row>
    <row r="27" spans="2:22" x14ac:dyDescent="0.2">
      <c r="B27" s="266">
        <f>'1-Impresa_2'!B33</f>
        <v>0</v>
      </c>
      <c r="C27" s="52"/>
      <c r="D27" s="52"/>
      <c r="E27" s="52"/>
      <c r="F27" s="52"/>
      <c r="G27" s="52"/>
      <c r="H27" s="52"/>
      <c r="I27" s="52"/>
      <c r="J27" s="52"/>
      <c r="K27" s="52"/>
      <c r="L27" s="52"/>
      <c r="M27" s="52"/>
      <c r="N27" s="52"/>
      <c r="O27" s="52"/>
      <c r="P27" s="52"/>
      <c r="Q27" s="52"/>
      <c r="R27" s="52"/>
      <c r="S27" s="52"/>
      <c r="T27" s="52"/>
      <c r="U27" s="79">
        <f t="shared" si="2"/>
        <v>0</v>
      </c>
      <c r="V27" s="59" t="str">
        <f>IF(U27='1-Impresa_2'!H33,"OK","CHECK")</f>
        <v>OK</v>
      </c>
    </row>
    <row r="28" spans="2:22" x14ac:dyDescent="0.2">
      <c r="B28" s="266">
        <f>'1-Impresa_2'!B34</f>
        <v>0</v>
      </c>
      <c r="C28" s="52"/>
      <c r="D28" s="52"/>
      <c r="E28" s="52"/>
      <c r="F28" s="52"/>
      <c r="G28" s="52"/>
      <c r="H28" s="52"/>
      <c r="I28" s="52"/>
      <c r="J28" s="52"/>
      <c r="K28" s="52"/>
      <c r="L28" s="52"/>
      <c r="M28" s="52"/>
      <c r="N28" s="52"/>
      <c r="O28" s="52"/>
      <c r="P28" s="52"/>
      <c r="Q28" s="52"/>
      <c r="R28" s="52"/>
      <c r="S28" s="52"/>
      <c r="T28" s="52"/>
      <c r="U28" s="79">
        <f t="shared" si="2"/>
        <v>0</v>
      </c>
      <c r="V28" s="59" t="str">
        <f>IF(U28='1-Impresa_2'!H34,"OK","CHECK")</f>
        <v>OK</v>
      </c>
    </row>
    <row r="29" spans="2:22" ht="10.8" thickBot="1" x14ac:dyDescent="0.25">
      <c r="B29" s="267">
        <f>'1-Impresa_2'!B35</f>
        <v>0</v>
      </c>
      <c r="C29" s="55"/>
      <c r="D29" s="55"/>
      <c r="E29" s="55"/>
      <c r="F29" s="55"/>
      <c r="G29" s="55"/>
      <c r="H29" s="55"/>
      <c r="I29" s="55"/>
      <c r="J29" s="55"/>
      <c r="K29" s="55"/>
      <c r="L29" s="55"/>
      <c r="M29" s="55"/>
      <c r="N29" s="55"/>
      <c r="O29" s="55"/>
      <c r="P29" s="55"/>
      <c r="Q29" s="55"/>
      <c r="R29" s="55"/>
      <c r="S29" s="55"/>
      <c r="T29" s="55"/>
      <c r="U29" s="85">
        <f t="shared" si="2"/>
        <v>0</v>
      </c>
      <c r="V29" s="59" t="str">
        <f>IF(U29='1-Impresa_2'!H35,"OK","CHECK")</f>
        <v>OK</v>
      </c>
    </row>
    <row r="30" spans="2:22" ht="10.8" thickBot="1" x14ac:dyDescent="0.25">
      <c r="B30" s="269" t="str">
        <f>'1-Impresa_2'!B36</f>
        <v>Strumenti ed Attrezzature</v>
      </c>
      <c r="C30" s="63">
        <f t="shared" ref="C30" si="9">SUM(C31:C35)</f>
        <v>0</v>
      </c>
      <c r="D30" s="63">
        <f t="shared" ref="D30:T30" si="10">SUM(D31:D35)</f>
        <v>0</v>
      </c>
      <c r="E30" s="63">
        <f t="shared" si="10"/>
        <v>0</v>
      </c>
      <c r="F30" s="63">
        <f t="shared" si="10"/>
        <v>0</v>
      </c>
      <c r="G30" s="63">
        <f t="shared" si="10"/>
        <v>0</v>
      </c>
      <c r="H30" s="63">
        <f t="shared" si="10"/>
        <v>0</v>
      </c>
      <c r="I30" s="63">
        <f t="shared" si="10"/>
        <v>0</v>
      </c>
      <c r="J30" s="63">
        <f t="shared" si="10"/>
        <v>0</v>
      </c>
      <c r="K30" s="63">
        <f t="shared" si="10"/>
        <v>0</v>
      </c>
      <c r="L30" s="63">
        <f t="shared" si="10"/>
        <v>0</v>
      </c>
      <c r="M30" s="63">
        <f t="shared" si="10"/>
        <v>0</v>
      </c>
      <c r="N30" s="63">
        <f t="shared" si="10"/>
        <v>0</v>
      </c>
      <c r="O30" s="63">
        <f t="shared" si="10"/>
        <v>0</v>
      </c>
      <c r="P30" s="63">
        <f t="shared" si="10"/>
        <v>0</v>
      </c>
      <c r="Q30" s="63">
        <f t="shared" si="10"/>
        <v>0</v>
      </c>
      <c r="R30" s="63">
        <f t="shared" si="10"/>
        <v>0</v>
      </c>
      <c r="S30" s="63">
        <f t="shared" si="10"/>
        <v>0</v>
      </c>
      <c r="T30" s="63">
        <f t="shared" si="10"/>
        <v>0</v>
      </c>
      <c r="U30" s="63">
        <f t="shared" si="2"/>
        <v>0</v>
      </c>
      <c r="V30" s="59" t="str">
        <f>IF(U30='1-Impresa_2'!H36,"OK","CHECK")</f>
        <v>OK</v>
      </c>
    </row>
    <row r="31" spans="2:22" x14ac:dyDescent="0.2">
      <c r="B31" s="266">
        <f>'1-Impresa_2'!B37</f>
        <v>0</v>
      </c>
      <c r="C31" s="52"/>
      <c r="D31" s="52"/>
      <c r="E31" s="52"/>
      <c r="F31" s="52"/>
      <c r="G31" s="52"/>
      <c r="H31" s="52"/>
      <c r="I31" s="52"/>
      <c r="J31" s="52"/>
      <c r="K31" s="52"/>
      <c r="L31" s="52"/>
      <c r="M31" s="52"/>
      <c r="N31" s="52"/>
      <c r="O31" s="52"/>
      <c r="P31" s="52"/>
      <c r="Q31" s="52"/>
      <c r="R31" s="52"/>
      <c r="S31" s="52"/>
      <c r="T31" s="52"/>
      <c r="U31" s="79">
        <f t="shared" si="2"/>
        <v>0</v>
      </c>
      <c r="V31" s="59" t="str">
        <f>IF(U31='1-Impresa_2'!H37,"OK","CHECK")</f>
        <v>OK</v>
      </c>
    </row>
    <row r="32" spans="2:22" x14ac:dyDescent="0.2">
      <c r="B32" s="266">
        <f>'1-Impresa_2'!B38</f>
        <v>0</v>
      </c>
      <c r="C32" s="52"/>
      <c r="D32" s="52"/>
      <c r="E32" s="52"/>
      <c r="F32" s="52"/>
      <c r="G32" s="52"/>
      <c r="H32" s="52"/>
      <c r="I32" s="52"/>
      <c r="J32" s="52"/>
      <c r="K32" s="52"/>
      <c r="L32" s="52"/>
      <c r="M32" s="52"/>
      <c r="N32" s="52"/>
      <c r="O32" s="52"/>
      <c r="P32" s="52"/>
      <c r="Q32" s="52"/>
      <c r="R32" s="52"/>
      <c r="S32" s="52"/>
      <c r="T32" s="52"/>
      <c r="U32" s="79">
        <f t="shared" si="2"/>
        <v>0</v>
      </c>
      <c r="V32" s="59" t="str">
        <f>IF(U32='1-Impresa_2'!H38,"OK","CHECK")</f>
        <v>OK</v>
      </c>
    </row>
    <row r="33" spans="2:22" x14ac:dyDescent="0.2">
      <c r="B33" s="266">
        <f>'1-Impresa_2'!B39</f>
        <v>0</v>
      </c>
      <c r="C33" s="52"/>
      <c r="D33" s="52"/>
      <c r="E33" s="52"/>
      <c r="F33" s="52"/>
      <c r="G33" s="52"/>
      <c r="H33" s="52"/>
      <c r="I33" s="52"/>
      <c r="J33" s="52"/>
      <c r="K33" s="52"/>
      <c r="L33" s="52"/>
      <c r="M33" s="52"/>
      <c r="N33" s="52"/>
      <c r="O33" s="52"/>
      <c r="P33" s="52"/>
      <c r="Q33" s="52"/>
      <c r="R33" s="52"/>
      <c r="S33" s="52"/>
      <c r="T33" s="52"/>
      <c r="U33" s="79">
        <f t="shared" si="2"/>
        <v>0</v>
      </c>
      <c r="V33" s="59" t="str">
        <f>IF(U33='1-Impresa_2'!H39,"OK","CHECK")</f>
        <v>OK</v>
      </c>
    </row>
    <row r="34" spans="2:22" x14ac:dyDescent="0.2">
      <c r="B34" s="266">
        <f>'1-Impresa_2'!B40</f>
        <v>0</v>
      </c>
      <c r="C34" s="52"/>
      <c r="D34" s="52"/>
      <c r="E34" s="52"/>
      <c r="F34" s="52"/>
      <c r="G34" s="52"/>
      <c r="H34" s="52"/>
      <c r="I34" s="52"/>
      <c r="J34" s="52"/>
      <c r="K34" s="52"/>
      <c r="L34" s="52"/>
      <c r="M34" s="52"/>
      <c r="N34" s="52"/>
      <c r="O34" s="52"/>
      <c r="P34" s="52"/>
      <c r="Q34" s="52"/>
      <c r="R34" s="52"/>
      <c r="S34" s="52"/>
      <c r="T34" s="52"/>
      <c r="U34" s="79">
        <f t="shared" si="2"/>
        <v>0</v>
      </c>
      <c r="V34" s="59" t="str">
        <f>IF(U34='1-Impresa_2'!H40,"OK","CHECK")</f>
        <v>OK</v>
      </c>
    </row>
    <row r="35" spans="2:22" ht="10.8" thickBot="1" x14ac:dyDescent="0.25">
      <c r="B35" s="267">
        <f>'1-Impresa_2'!B41</f>
        <v>0</v>
      </c>
      <c r="C35" s="55"/>
      <c r="D35" s="55"/>
      <c r="E35" s="55"/>
      <c r="F35" s="55"/>
      <c r="G35" s="55"/>
      <c r="H35" s="55"/>
      <c r="I35" s="55"/>
      <c r="J35" s="55"/>
      <c r="K35" s="55"/>
      <c r="L35" s="55"/>
      <c r="M35" s="55"/>
      <c r="N35" s="55"/>
      <c r="O35" s="55"/>
      <c r="P35" s="55"/>
      <c r="Q35" s="55"/>
      <c r="R35" s="55"/>
      <c r="S35" s="55"/>
      <c r="T35" s="55"/>
      <c r="U35" s="85">
        <f t="shared" si="2"/>
        <v>0</v>
      </c>
      <c r="V35" s="59" t="str">
        <f>IF(U35='1-Impresa_2'!H41,"OK","CHECK")</f>
        <v>OK</v>
      </c>
    </row>
    <row r="36" spans="2:22" ht="10.8" thickBot="1" x14ac:dyDescent="0.25">
      <c r="B36" s="269" t="str">
        <f>'1-Impresa_2'!B42</f>
        <v>Ricerca Contrattuale</v>
      </c>
      <c r="C36" s="63">
        <f t="shared" ref="C36" si="11">SUM(C37:C41)</f>
        <v>0</v>
      </c>
      <c r="D36" s="63">
        <f t="shared" ref="D36:T36" si="12">SUM(D37:D41)</f>
        <v>0</v>
      </c>
      <c r="E36" s="63">
        <f t="shared" si="12"/>
        <v>0</v>
      </c>
      <c r="F36" s="63">
        <f t="shared" si="12"/>
        <v>0</v>
      </c>
      <c r="G36" s="63">
        <f t="shared" si="12"/>
        <v>0</v>
      </c>
      <c r="H36" s="63">
        <f t="shared" si="12"/>
        <v>0</v>
      </c>
      <c r="I36" s="63">
        <f t="shared" si="12"/>
        <v>0</v>
      </c>
      <c r="J36" s="63">
        <f t="shared" si="12"/>
        <v>0</v>
      </c>
      <c r="K36" s="63">
        <f t="shared" si="12"/>
        <v>0</v>
      </c>
      <c r="L36" s="63">
        <f t="shared" si="12"/>
        <v>0</v>
      </c>
      <c r="M36" s="63">
        <f t="shared" si="12"/>
        <v>0</v>
      </c>
      <c r="N36" s="63">
        <f t="shared" si="12"/>
        <v>0</v>
      </c>
      <c r="O36" s="63">
        <f t="shared" si="12"/>
        <v>0</v>
      </c>
      <c r="P36" s="63">
        <f t="shared" si="12"/>
        <v>0</v>
      </c>
      <c r="Q36" s="63">
        <f t="shared" si="12"/>
        <v>0</v>
      </c>
      <c r="R36" s="63">
        <f t="shared" si="12"/>
        <v>0</v>
      </c>
      <c r="S36" s="63">
        <f t="shared" si="12"/>
        <v>0</v>
      </c>
      <c r="T36" s="63">
        <f t="shared" si="12"/>
        <v>0</v>
      </c>
      <c r="U36" s="63">
        <f t="shared" si="2"/>
        <v>0</v>
      </c>
      <c r="V36" s="59" t="str">
        <f>IF(U36='1-Impresa_2'!H42,"OK","CHECK")</f>
        <v>OK</v>
      </c>
    </row>
    <row r="37" spans="2:22" x14ac:dyDescent="0.2">
      <c r="B37" s="266">
        <f>'1-Impresa_2'!B43</f>
        <v>0</v>
      </c>
      <c r="C37" s="52"/>
      <c r="D37" s="52"/>
      <c r="E37" s="52"/>
      <c r="F37" s="52"/>
      <c r="G37" s="52"/>
      <c r="H37" s="52"/>
      <c r="I37" s="52"/>
      <c r="J37" s="52"/>
      <c r="K37" s="52"/>
      <c r="L37" s="52"/>
      <c r="M37" s="52"/>
      <c r="N37" s="52"/>
      <c r="O37" s="52"/>
      <c r="P37" s="52"/>
      <c r="Q37" s="52"/>
      <c r="R37" s="52"/>
      <c r="S37" s="52"/>
      <c r="T37" s="52"/>
      <c r="U37" s="79">
        <f t="shared" si="2"/>
        <v>0</v>
      </c>
      <c r="V37" s="59" t="str">
        <f>IF(U37='1-Impresa_2'!H43,"OK","CHECK")</f>
        <v>OK</v>
      </c>
    </row>
    <row r="38" spans="2:22" x14ac:dyDescent="0.2">
      <c r="B38" s="266">
        <f>'1-Impresa_2'!B44</f>
        <v>0</v>
      </c>
      <c r="C38" s="52"/>
      <c r="D38" s="52"/>
      <c r="E38" s="52"/>
      <c r="F38" s="52"/>
      <c r="G38" s="52"/>
      <c r="H38" s="52"/>
      <c r="I38" s="52"/>
      <c r="J38" s="52"/>
      <c r="K38" s="52"/>
      <c r="L38" s="52"/>
      <c r="M38" s="52"/>
      <c r="N38" s="52"/>
      <c r="O38" s="52"/>
      <c r="P38" s="52"/>
      <c r="Q38" s="52"/>
      <c r="R38" s="52"/>
      <c r="S38" s="52"/>
      <c r="T38" s="52"/>
      <c r="U38" s="79">
        <f t="shared" si="2"/>
        <v>0</v>
      </c>
      <c r="V38" s="59" t="str">
        <f>IF(U38='1-Impresa_2'!H44,"OK","CHECK")</f>
        <v>OK</v>
      </c>
    </row>
    <row r="39" spans="2:22" x14ac:dyDescent="0.2">
      <c r="B39" s="266">
        <f>'1-Impresa_2'!B45</f>
        <v>0</v>
      </c>
      <c r="C39" s="52"/>
      <c r="D39" s="52"/>
      <c r="E39" s="52"/>
      <c r="F39" s="52"/>
      <c r="G39" s="52"/>
      <c r="H39" s="52"/>
      <c r="I39" s="52"/>
      <c r="J39" s="52"/>
      <c r="K39" s="52"/>
      <c r="L39" s="52"/>
      <c r="M39" s="52"/>
      <c r="N39" s="52"/>
      <c r="O39" s="52"/>
      <c r="P39" s="52"/>
      <c r="Q39" s="52"/>
      <c r="R39" s="52"/>
      <c r="S39" s="52"/>
      <c r="T39" s="52"/>
      <c r="U39" s="79">
        <f t="shared" si="2"/>
        <v>0</v>
      </c>
      <c r="V39" s="59" t="str">
        <f>IF(U39='1-Impresa_2'!H45,"OK","CHECK")</f>
        <v>OK</v>
      </c>
    </row>
    <row r="40" spans="2:22" x14ac:dyDescent="0.2">
      <c r="B40" s="266">
        <f>'1-Impresa_2'!B46</f>
        <v>0</v>
      </c>
      <c r="C40" s="52"/>
      <c r="D40" s="52"/>
      <c r="E40" s="52"/>
      <c r="F40" s="52"/>
      <c r="G40" s="52"/>
      <c r="H40" s="52"/>
      <c r="I40" s="52"/>
      <c r="J40" s="52"/>
      <c r="K40" s="52"/>
      <c r="L40" s="52"/>
      <c r="M40" s="52"/>
      <c r="N40" s="52"/>
      <c r="O40" s="52"/>
      <c r="P40" s="52"/>
      <c r="Q40" s="52"/>
      <c r="R40" s="52"/>
      <c r="S40" s="52"/>
      <c r="T40" s="52"/>
      <c r="U40" s="79">
        <f t="shared" si="2"/>
        <v>0</v>
      </c>
      <c r="V40" s="59" t="str">
        <f>IF(U40='1-Impresa_2'!H46,"OK","CHECK")</f>
        <v>OK</v>
      </c>
    </row>
    <row r="41" spans="2:22" ht="10.8" thickBot="1" x14ac:dyDescent="0.25">
      <c r="B41" s="267">
        <f>'1-Impresa_2'!B47</f>
        <v>0</v>
      </c>
      <c r="C41" s="55"/>
      <c r="D41" s="55"/>
      <c r="E41" s="55"/>
      <c r="F41" s="55"/>
      <c r="G41" s="55"/>
      <c r="H41" s="55"/>
      <c r="I41" s="55"/>
      <c r="J41" s="55"/>
      <c r="K41" s="55"/>
      <c r="L41" s="55"/>
      <c r="M41" s="55"/>
      <c r="N41" s="55"/>
      <c r="O41" s="55"/>
      <c r="P41" s="55"/>
      <c r="Q41" s="55"/>
      <c r="R41" s="55"/>
      <c r="S41" s="55"/>
      <c r="T41" s="55"/>
      <c r="U41" s="85">
        <f t="shared" si="2"/>
        <v>0</v>
      </c>
      <c r="V41" s="59" t="str">
        <f>IF(U41='1-Impresa_2'!H47,"OK","CHECK")</f>
        <v>OK</v>
      </c>
    </row>
    <row r="42" spans="2:22" ht="23.25" customHeight="1" thickBot="1" x14ac:dyDescent="0.25">
      <c r="B42" s="269" t="str">
        <f>'1-Impresa_2'!B48</f>
        <v>Costi per la tutela della proprietà intellettuale</v>
      </c>
      <c r="C42" s="63">
        <f>SUM(C43:C47)</f>
        <v>0</v>
      </c>
      <c r="D42" s="63">
        <f t="shared" ref="D42:T42" si="13">SUM(D43:D47)</f>
        <v>0</v>
      </c>
      <c r="E42" s="63">
        <f t="shared" si="13"/>
        <v>0</v>
      </c>
      <c r="F42" s="63">
        <f t="shared" si="13"/>
        <v>0</v>
      </c>
      <c r="G42" s="63">
        <f t="shared" si="13"/>
        <v>0</v>
      </c>
      <c r="H42" s="63">
        <f t="shared" si="13"/>
        <v>0</v>
      </c>
      <c r="I42" s="63">
        <f t="shared" si="13"/>
        <v>0</v>
      </c>
      <c r="J42" s="63">
        <f t="shared" si="13"/>
        <v>0</v>
      </c>
      <c r="K42" s="63">
        <f t="shared" si="13"/>
        <v>0</v>
      </c>
      <c r="L42" s="63">
        <f t="shared" si="13"/>
        <v>0</v>
      </c>
      <c r="M42" s="63">
        <f t="shared" si="13"/>
        <v>0</v>
      </c>
      <c r="N42" s="63">
        <f t="shared" si="13"/>
        <v>0</v>
      </c>
      <c r="O42" s="63">
        <f t="shared" si="13"/>
        <v>0</v>
      </c>
      <c r="P42" s="63">
        <f t="shared" si="13"/>
        <v>0</v>
      </c>
      <c r="Q42" s="63">
        <f t="shared" si="13"/>
        <v>0</v>
      </c>
      <c r="R42" s="63">
        <f t="shared" si="13"/>
        <v>0</v>
      </c>
      <c r="S42" s="63">
        <f t="shared" si="13"/>
        <v>0</v>
      </c>
      <c r="T42" s="63">
        <f t="shared" si="13"/>
        <v>0</v>
      </c>
      <c r="U42" s="63">
        <f t="shared" si="2"/>
        <v>0</v>
      </c>
      <c r="V42" s="59" t="str">
        <f>IF(U42='1-Impresa_2'!H48,"OK","CHECK")</f>
        <v>OK</v>
      </c>
    </row>
    <row r="43" spans="2:22" x14ac:dyDescent="0.2">
      <c r="B43" s="268">
        <f>'1-Impresa_2'!B49</f>
        <v>0</v>
      </c>
      <c r="C43" s="57"/>
      <c r="D43" s="57"/>
      <c r="E43" s="57"/>
      <c r="F43" s="57"/>
      <c r="G43" s="57"/>
      <c r="H43" s="57"/>
      <c r="I43" s="57"/>
      <c r="J43" s="57"/>
      <c r="K43" s="57"/>
      <c r="L43" s="57"/>
      <c r="M43" s="57"/>
      <c r="N43" s="57"/>
      <c r="O43" s="57"/>
      <c r="P43" s="57"/>
      <c r="Q43" s="57"/>
      <c r="R43" s="57"/>
      <c r="S43" s="57"/>
      <c r="T43" s="57"/>
      <c r="U43" s="68">
        <f t="shared" si="2"/>
        <v>0</v>
      </c>
      <c r="V43" s="59" t="str">
        <f>IF(U43='1-Impresa_2'!H49,"OK","CHECK")</f>
        <v>OK</v>
      </c>
    </row>
    <row r="44" spans="2:22" x14ac:dyDescent="0.2">
      <c r="B44" s="266">
        <f>'1-Impresa_2'!B50</f>
        <v>0</v>
      </c>
      <c r="C44" s="52"/>
      <c r="D44" s="52"/>
      <c r="E44" s="52"/>
      <c r="F44" s="52"/>
      <c r="G44" s="52"/>
      <c r="H44" s="52"/>
      <c r="I44" s="52"/>
      <c r="J44" s="52"/>
      <c r="K44" s="52"/>
      <c r="L44" s="52"/>
      <c r="M44" s="52"/>
      <c r="N44" s="52"/>
      <c r="O44" s="52"/>
      <c r="P44" s="52"/>
      <c r="Q44" s="52"/>
      <c r="R44" s="52"/>
      <c r="S44" s="52"/>
      <c r="T44" s="52"/>
      <c r="U44" s="79">
        <f t="shared" si="2"/>
        <v>0</v>
      </c>
      <c r="V44" s="59" t="str">
        <f>IF(U44='1-Impresa_2'!H50,"OK","CHECK")</f>
        <v>OK</v>
      </c>
    </row>
    <row r="45" spans="2:22" x14ac:dyDescent="0.2">
      <c r="B45" s="266">
        <f>'1-Impresa_2'!B51</f>
        <v>0</v>
      </c>
      <c r="C45" s="52"/>
      <c r="D45" s="52"/>
      <c r="E45" s="52"/>
      <c r="F45" s="52"/>
      <c r="G45" s="52"/>
      <c r="H45" s="52"/>
      <c r="I45" s="52"/>
      <c r="J45" s="52"/>
      <c r="K45" s="52"/>
      <c r="L45" s="52"/>
      <c r="M45" s="52"/>
      <c r="N45" s="52"/>
      <c r="O45" s="52"/>
      <c r="P45" s="52"/>
      <c r="Q45" s="52"/>
      <c r="R45" s="52"/>
      <c r="S45" s="52"/>
      <c r="T45" s="52"/>
      <c r="U45" s="79">
        <f t="shared" si="2"/>
        <v>0</v>
      </c>
      <c r="V45" s="59" t="str">
        <f>IF(U45='1-Impresa_2'!H51,"OK","CHECK")</f>
        <v>OK</v>
      </c>
    </row>
    <row r="46" spans="2:22" x14ac:dyDescent="0.2">
      <c r="B46" s="266">
        <f>'1-Impresa_2'!B52</f>
        <v>0</v>
      </c>
      <c r="C46" s="52"/>
      <c r="D46" s="52"/>
      <c r="E46" s="52"/>
      <c r="F46" s="52"/>
      <c r="G46" s="52"/>
      <c r="H46" s="52"/>
      <c r="I46" s="52"/>
      <c r="J46" s="52"/>
      <c r="K46" s="52"/>
      <c r="L46" s="52"/>
      <c r="M46" s="52"/>
      <c r="N46" s="52"/>
      <c r="O46" s="52"/>
      <c r="P46" s="52"/>
      <c r="Q46" s="52"/>
      <c r="R46" s="52"/>
      <c r="S46" s="52"/>
      <c r="T46" s="52"/>
      <c r="U46" s="79">
        <f t="shared" si="2"/>
        <v>0</v>
      </c>
      <c r="V46" s="59" t="str">
        <f>IF(U46='1-Impresa_2'!H52,"OK","CHECK")</f>
        <v>OK</v>
      </c>
    </row>
    <row r="47" spans="2:22" ht="10.8" thickBot="1" x14ac:dyDescent="0.25">
      <c r="B47" s="266">
        <f>'1-Impresa_2'!B53</f>
        <v>0</v>
      </c>
      <c r="C47" s="52"/>
      <c r="D47" s="52"/>
      <c r="E47" s="52"/>
      <c r="F47" s="52"/>
      <c r="G47" s="52"/>
      <c r="H47" s="52"/>
      <c r="I47" s="52"/>
      <c r="J47" s="52"/>
      <c r="K47" s="52"/>
      <c r="L47" s="52"/>
      <c r="M47" s="52"/>
      <c r="N47" s="52"/>
      <c r="O47" s="52"/>
      <c r="P47" s="52"/>
      <c r="Q47" s="52"/>
      <c r="R47" s="52"/>
      <c r="S47" s="52"/>
      <c r="T47" s="52"/>
      <c r="U47" s="79">
        <f t="shared" si="2"/>
        <v>0</v>
      </c>
      <c r="V47" s="59" t="str">
        <f>IF(U47='1-Impresa_2'!H53,"OK","CHECK")</f>
        <v>OK</v>
      </c>
    </row>
    <row r="48" spans="2:22" ht="10.8" thickBot="1" x14ac:dyDescent="0.25">
      <c r="B48" s="269" t="str">
        <f>'1-Impresa_2'!B54</f>
        <v>Spese Generali</v>
      </c>
      <c r="C48" s="63">
        <f>SUM(C49)</f>
        <v>0</v>
      </c>
      <c r="D48" s="63">
        <f t="shared" ref="D48:T48" si="14">SUM(D49)</f>
        <v>0</v>
      </c>
      <c r="E48" s="63">
        <f t="shared" si="14"/>
        <v>0</v>
      </c>
      <c r="F48" s="63">
        <f t="shared" si="14"/>
        <v>0</v>
      </c>
      <c r="G48" s="63">
        <f t="shared" si="14"/>
        <v>0</v>
      </c>
      <c r="H48" s="63">
        <f t="shared" si="14"/>
        <v>0</v>
      </c>
      <c r="I48" s="63">
        <f t="shared" si="14"/>
        <v>0</v>
      </c>
      <c r="J48" s="63">
        <f t="shared" si="14"/>
        <v>0</v>
      </c>
      <c r="K48" s="63">
        <f t="shared" si="14"/>
        <v>0</v>
      </c>
      <c r="L48" s="63">
        <f t="shared" si="14"/>
        <v>0</v>
      </c>
      <c r="M48" s="63">
        <f t="shared" si="14"/>
        <v>0</v>
      </c>
      <c r="N48" s="63">
        <f t="shared" si="14"/>
        <v>0</v>
      </c>
      <c r="O48" s="63">
        <f t="shared" si="14"/>
        <v>0</v>
      </c>
      <c r="P48" s="63">
        <f t="shared" si="14"/>
        <v>0</v>
      </c>
      <c r="Q48" s="63">
        <f t="shared" si="14"/>
        <v>0</v>
      </c>
      <c r="R48" s="63">
        <f t="shared" si="14"/>
        <v>0</v>
      </c>
      <c r="S48" s="63">
        <f t="shared" si="14"/>
        <v>0</v>
      </c>
      <c r="T48" s="63">
        <f t="shared" si="14"/>
        <v>0</v>
      </c>
      <c r="U48" s="63">
        <f t="shared" si="2"/>
        <v>0</v>
      </c>
      <c r="V48" s="59" t="str">
        <f>IF(U48='1-Impresa_2'!H54,"OK","CHECK")</f>
        <v>OK</v>
      </c>
    </row>
    <row r="49" spans="2:22" ht="10.8" thickBot="1" x14ac:dyDescent="0.25">
      <c r="B49" s="251" t="str">
        <f>'1-Impresa_2'!B55</f>
        <v>Spese generali calcolate in misura forfettaria</v>
      </c>
      <c r="C49" s="158"/>
      <c r="D49" s="158"/>
      <c r="E49" s="158"/>
      <c r="F49" s="158"/>
      <c r="G49" s="158"/>
      <c r="H49" s="158"/>
      <c r="I49" s="158"/>
      <c r="J49" s="158"/>
      <c r="K49" s="158"/>
      <c r="L49" s="158"/>
      <c r="M49" s="158"/>
      <c r="N49" s="158"/>
      <c r="O49" s="158"/>
      <c r="P49" s="158"/>
      <c r="Q49" s="158"/>
      <c r="R49" s="158"/>
      <c r="S49" s="158"/>
      <c r="T49" s="158"/>
      <c r="U49" s="159">
        <f t="shared" si="2"/>
        <v>0</v>
      </c>
      <c r="V49" s="59" t="str">
        <f>IF(U49='1-Impresa_2'!H55,"OK","CHECK")</f>
        <v>OK</v>
      </c>
    </row>
    <row r="50" spans="2:22" ht="10.8" thickBot="1" x14ac:dyDescent="0.25">
      <c r="B50" s="269" t="str">
        <f>'1-Impresa_2'!B56</f>
        <v>Altri costi di esercizio</v>
      </c>
      <c r="C50" s="63">
        <f>SUM(C51:C55)</f>
        <v>0</v>
      </c>
      <c r="D50" s="63">
        <f t="shared" ref="D50:T50" si="15">SUM(D51:D55)</f>
        <v>0</v>
      </c>
      <c r="E50" s="63">
        <f t="shared" si="15"/>
        <v>0</v>
      </c>
      <c r="F50" s="63">
        <f t="shared" si="15"/>
        <v>0</v>
      </c>
      <c r="G50" s="63">
        <f t="shared" si="15"/>
        <v>0</v>
      </c>
      <c r="H50" s="63">
        <f t="shared" si="15"/>
        <v>0</v>
      </c>
      <c r="I50" s="63">
        <f t="shared" si="15"/>
        <v>0</v>
      </c>
      <c r="J50" s="63">
        <f t="shared" si="15"/>
        <v>0</v>
      </c>
      <c r="K50" s="63">
        <f t="shared" si="15"/>
        <v>0</v>
      </c>
      <c r="L50" s="63">
        <f t="shared" si="15"/>
        <v>0</v>
      </c>
      <c r="M50" s="63">
        <f t="shared" si="15"/>
        <v>0</v>
      </c>
      <c r="N50" s="63">
        <f t="shared" si="15"/>
        <v>0</v>
      </c>
      <c r="O50" s="63">
        <f t="shared" si="15"/>
        <v>0</v>
      </c>
      <c r="P50" s="63">
        <f t="shared" si="15"/>
        <v>0</v>
      </c>
      <c r="Q50" s="63">
        <f t="shared" si="15"/>
        <v>0</v>
      </c>
      <c r="R50" s="63">
        <f t="shared" si="15"/>
        <v>0</v>
      </c>
      <c r="S50" s="63">
        <f t="shared" si="15"/>
        <v>0</v>
      </c>
      <c r="T50" s="63">
        <f t="shared" si="15"/>
        <v>0</v>
      </c>
      <c r="U50" s="63">
        <f t="shared" si="2"/>
        <v>0</v>
      </c>
      <c r="V50" s="59" t="str">
        <f>IF(U50='1-Impresa_2'!H56,"OK","CHECK")</f>
        <v>OK</v>
      </c>
    </row>
    <row r="51" spans="2:22" x14ac:dyDescent="0.2">
      <c r="B51" s="266">
        <f>'1-Impresa_2'!B57</f>
        <v>0</v>
      </c>
      <c r="C51" s="52"/>
      <c r="D51" s="52"/>
      <c r="E51" s="52"/>
      <c r="F51" s="52"/>
      <c r="G51" s="52"/>
      <c r="H51" s="52"/>
      <c r="I51" s="52"/>
      <c r="J51" s="52"/>
      <c r="K51" s="52"/>
      <c r="L51" s="52"/>
      <c r="M51" s="52"/>
      <c r="N51" s="52"/>
      <c r="O51" s="52"/>
      <c r="P51" s="52"/>
      <c r="Q51" s="52"/>
      <c r="R51" s="52"/>
      <c r="S51" s="52"/>
      <c r="T51" s="52"/>
      <c r="U51" s="79">
        <f t="shared" si="2"/>
        <v>0</v>
      </c>
      <c r="V51" s="59" t="str">
        <f>IF(U51='1-Impresa_2'!H57,"OK","CHECK")</f>
        <v>OK</v>
      </c>
    </row>
    <row r="52" spans="2:22" x14ac:dyDescent="0.2">
      <c r="B52" s="270">
        <f>'1-Impresa_2'!B58</f>
        <v>0</v>
      </c>
      <c r="C52" s="160"/>
      <c r="D52" s="160"/>
      <c r="E52" s="160"/>
      <c r="F52" s="160"/>
      <c r="G52" s="160"/>
      <c r="H52" s="160"/>
      <c r="I52" s="160"/>
      <c r="J52" s="160"/>
      <c r="K52" s="160"/>
      <c r="L52" s="160"/>
      <c r="M52" s="160"/>
      <c r="N52" s="160"/>
      <c r="O52" s="160"/>
      <c r="P52" s="160"/>
      <c r="Q52" s="160"/>
      <c r="R52" s="160"/>
      <c r="S52" s="160"/>
      <c r="T52" s="160"/>
      <c r="U52" s="79">
        <f t="shared" si="2"/>
        <v>0</v>
      </c>
      <c r="V52" s="59" t="str">
        <f>IF(U52='1-Impresa_2'!H58,"OK","CHECK")</f>
        <v>OK</v>
      </c>
    </row>
    <row r="53" spans="2:22" x14ac:dyDescent="0.2">
      <c r="B53" s="270">
        <f>'1-Impresa_2'!B59</f>
        <v>0</v>
      </c>
      <c r="C53" s="160"/>
      <c r="D53" s="160"/>
      <c r="E53" s="160"/>
      <c r="F53" s="160"/>
      <c r="G53" s="160"/>
      <c r="H53" s="160"/>
      <c r="I53" s="160"/>
      <c r="J53" s="160"/>
      <c r="K53" s="160"/>
      <c r="L53" s="160"/>
      <c r="M53" s="160"/>
      <c r="N53" s="160"/>
      <c r="O53" s="160"/>
      <c r="P53" s="160"/>
      <c r="Q53" s="160"/>
      <c r="R53" s="160"/>
      <c r="S53" s="160"/>
      <c r="T53" s="160"/>
      <c r="U53" s="79">
        <f t="shared" si="2"/>
        <v>0</v>
      </c>
      <c r="V53" s="59" t="str">
        <f>IF(U53='1-Impresa_2'!H59,"OK","CHECK")</f>
        <v>OK</v>
      </c>
    </row>
    <row r="54" spans="2:22" x14ac:dyDescent="0.2">
      <c r="B54" s="270">
        <f>'1-Impresa_2'!B60</f>
        <v>0</v>
      </c>
      <c r="C54" s="160"/>
      <c r="D54" s="160"/>
      <c r="E54" s="160"/>
      <c r="F54" s="160"/>
      <c r="G54" s="160"/>
      <c r="H54" s="160"/>
      <c r="I54" s="160"/>
      <c r="J54" s="160"/>
      <c r="K54" s="160"/>
      <c r="L54" s="160"/>
      <c r="M54" s="160"/>
      <c r="N54" s="160"/>
      <c r="O54" s="160"/>
      <c r="P54" s="160"/>
      <c r="Q54" s="160"/>
      <c r="R54" s="160"/>
      <c r="S54" s="160"/>
      <c r="T54" s="160"/>
      <c r="U54" s="79">
        <f t="shared" si="2"/>
        <v>0</v>
      </c>
      <c r="V54" s="59" t="str">
        <f>IF(U54='1-Impresa_2'!H60,"OK","CHECK")</f>
        <v>OK</v>
      </c>
    </row>
    <row r="55" spans="2:22" ht="10.8" thickBot="1" x14ac:dyDescent="0.25">
      <c r="B55" s="267">
        <f>'1-Impresa_2'!B61</f>
        <v>0</v>
      </c>
      <c r="C55" s="55"/>
      <c r="D55" s="55"/>
      <c r="E55" s="55"/>
      <c r="F55" s="55"/>
      <c r="G55" s="55"/>
      <c r="H55" s="55"/>
      <c r="I55" s="55"/>
      <c r="J55" s="55"/>
      <c r="K55" s="55"/>
      <c r="L55" s="55"/>
      <c r="M55" s="55"/>
      <c r="N55" s="55"/>
      <c r="O55" s="55"/>
      <c r="P55" s="55"/>
      <c r="Q55" s="55"/>
      <c r="R55" s="55"/>
      <c r="S55" s="55"/>
      <c r="T55" s="55"/>
      <c r="U55" s="85">
        <f t="shared" si="2"/>
        <v>0</v>
      </c>
      <c r="V55" s="59" t="str">
        <f>IF(U55='1-Impresa_2'!H61,"OK","CHECK")</f>
        <v>OK</v>
      </c>
    </row>
    <row r="56" spans="2:22" x14ac:dyDescent="0.2">
      <c r="B56" s="50"/>
      <c r="C56" s="50"/>
      <c r="D56" s="50"/>
      <c r="E56" s="50"/>
      <c r="F56" s="50"/>
      <c r="G56" s="50"/>
      <c r="H56" s="50"/>
      <c r="I56" s="50"/>
      <c r="J56" s="50"/>
      <c r="K56" s="50"/>
      <c r="L56" s="50"/>
      <c r="M56" s="50"/>
      <c r="N56" s="50"/>
      <c r="O56" s="50"/>
      <c r="P56" s="50"/>
      <c r="Q56" s="50"/>
      <c r="R56" s="50"/>
      <c r="S56" s="50"/>
      <c r="T56" s="50"/>
      <c r="U56" s="50"/>
      <c r="V56" s="59" t="str">
        <f>IF((COUNTIF(V6:V55,"check"))&gt;0,"CHECK","OK")</f>
        <v>OK</v>
      </c>
    </row>
    <row r="57" spans="2:22" ht="15.6" x14ac:dyDescent="0.2">
      <c r="B57" s="218" t="s">
        <v>206</v>
      </c>
      <c r="C57" s="198"/>
      <c r="D57" s="198"/>
      <c r="E57" s="198"/>
      <c r="F57" s="198"/>
      <c r="G57" s="198"/>
      <c r="H57" s="198"/>
      <c r="I57" s="198"/>
      <c r="J57" s="198"/>
      <c r="K57" s="198"/>
      <c r="L57" s="198"/>
      <c r="M57" s="198"/>
      <c r="N57" s="198"/>
      <c r="O57" s="198"/>
      <c r="P57" s="198"/>
      <c r="Q57" s="198"/>
      <c r="R57" s="198"/>
      <c r="S57" s="198"/>
      <c r="T57" s="198"/>
      <c r="U57" s="198"/>
      <c r="V57" s="198"/>
    </row>
    <row r="58" spans="2:22" s="3" customFormat="1" ht="25.35" customHeight="1" thickBot="1" x14ac:dyDescent="0.25">
      <c r="B58" s="369" t="s">
        <v>169</v>
      </c>
      <c r="C58" s="369"/>
      <c r="D58" s="369"/>
      <c r="E58" s="457"/>
      <c r="F58" s="457"/>
      <c r="G58" s="458" t="str">
        <f>IF(E58="","Selezionare","OK")</f>
        <v>Selezionare</v>
      </c>
      <c r="H58" s="458"/>
      <c r="I58" s="385" t="s">
        <v>332</v>
      </c>
      <c r="J58" s="385"/>
      <c r="K58" s="385"/>
      <c r="L58" s="385"/>
      <c r="M58" s="385"/>
      <c r="N58" s="385"/>
      <c r="O58" s="385"/>
      <c r="P58" s="385"/>
      <c r="Q58" s="385"/>
      <c r="R58" s="385"/>
      <c r="S58" s="385"/>
      <c r="T58" s="385"/>
      <c r="U58" s="385"/>
      <c r="V58" s="385"/>
    </row>
    <row r="59" spans="2:22" ht="20.100000000000001" customHeight="1" thickBot="1" x14ac:dyDescent="0.25">
      <c r="B59" s="139" t="s">
        <v>4</v>
      </c>
      <c r="C59" s="139" t="s">
        <v>14</v>
      </c>
      <c r="D59" s="140" t="s">
        <v>15</v>
      </c>
      <c r="E59" s="140" t="s">
        <v>16</v>
      </c>
      <c r="F59" s="140" t="s">
        <v>17</v>
      </c>
      <c r="G59" s="140" t="s">
        <v>18</v>
      </c>
      <c r="H59" s="140" t="s">
        <v>19</v>
      </c>
      <c r="I59" s="140" t="s">
        <v>20</v>
      </c>
      <c r="J59" s="140" t="s">
        <v>21</v>
      </c>
      <c r="K59" s="140" t="s">
        <v>22</v>
      </c>
      <c r="L59" s="140" t="s">
        <v>23</v>
      </c>
      <c r="M59" s="140" t="s">
        <v>24</v>
      </c>
      <c r="N59" s="140" t="s">
        <v>25</v>
      </c>
      <c r="O59" s="140" t="s">
        <v>26</v>
      </c>
      <c r="P59" s="140" t="s">
        <v>27</v>
      </c>
      <c r="Q59" s="140" t="s">
        <v>28</v>
      </c>
      <c r="R59" s="140" t="s">
        <v>29</v>
      </c>
      <c r="S59" s="140" t="s">
        <v>30</v>
      </c>
      <c r="T59" s="140" t="s">
        <v>31</v>
      </c>
      <c r="U59" s="141" t="s">
        <v>2</v>
      </c>
      <c r="V59" s="198"/>
    </row>
    <row r="60" spans="2:22" ht="20.100000000000001" customHeight="1" thickBot="1" x14ac:dyDescent="0.25">
      <c r="B60" s="143" t="s">
        <v>157</v>
      </c>
      <c r="C60" s="80">
        <f>C6</f>
        <v>0</v>
      </c>
      <c r="D60" s="80" t="str">
        <f t="shared" ref="D60:T60" si="16">IF(OR(C60=$U$6,C60=""),"",C60+D6)</f>
        <v/>
      </c>
      <c r="E60" s="80" t="str">
        <f t="shared" si="16"/>
        <v/>
      </c>
      <c r="F60" s="80" t="str">
        <f t="shared" si="16"/>
        <v/>
      </c>
      <c r="G60" s="80" t="str">
        <f t="shared" si="16"/>
        <v/>
      </c>
      <c r="H60" s="80" t="str">
        <f t="shared" si="16"/>
        <v/>
      </c>
      <c r="I60" s="80" t="str">
        <f t="shared" si="16"/>
        <v/>
      </c>
      <c r="J60" s="80" t="str">
        <f t="shared" si="16"/>
        <v/>
      </c>
      <c r="K60" s="80" t="str">
        <f t="shared" si="16"/>
        <v/>
      </c>
      <c r="L60" s="80" t="str">
        <f t="shared" si="16"/>
        <v/>
      </c>
      <c r="M60" s="80" t="str">
        <f t="shared" si="16"/>
        <v/>
      </c>
      <c r="N60" s="80" t="str">
        <f t="shared" si="16"/>
        <v/>
      </c>
      <c r="O60" s="80" t="str">
        <f t="shared" si="16"/>
        <v/>
      </c>
      <c r="P60" s="80" t="str">
        <f t="shared" si="16"/>
        <v/>
      </c>
      <c r="Q60" s="80" t="str">
        <f t="shared" si="16"/>
        <v/>
      </c>
      <c r="R60" s="80" t="str">
        <f t="shared" si="16"/>
        <v/>
      </c>
      <c r="S60" s="80" t="str">
        <f t="shared" si="16"/>
        <v/>
      </c>
      <c r="T60" s="80" t="str">
        <f t="shared" si="16"/>
        <v/>
      </c>
      <c r="U60" s="81"/>
      <c r="V60" s="198"/>
    </row>
    <row r="61" spans="2:22" ht="20.100000000000001" customHeight="1" thickBot="1" x14ac:dyDescent="0.25">
      <c r="B61" s="143" t="s">
        <v>156</v>
      </c>
      <c r="C61" s="82" t="str">
        <f>IF($U$6=0,"",C60/$U$6)</f>
        <v/>
      </c>
      <c r="D61" s="82" t="str">
        <f>IF(OR($U$6=0,C61=100%,C61=""),"",D60/$U$6)</f>
        <v/>
      </c>
      <c r="E61" s="82" t="str">
        <f t="shared" ref="E61:T61" si="17">IF(OR($U$6=0,D61=100%,D61=""),"",E60/$U$6)</f>
        <v/>
      </c>
      <c r="F61" s="82" t="str">
        <f t="shared" si="17"/>
        <v/>
      </c>
      <c r="G61" s="82" t="str">
        <f t="shared" si="17"/>
        <v/>
      </c>
      <c r="H61" s="82" t="str">
        <f t="shared" si="17"/>
        <v/>
      </c>
      <c r="I61" s="82" t="str">
        <f t="shared" si="17"/>
        <v/>
      </c>
      <c r="J61" s="82" t="str">
        <f t="shared" si="17"/>
        <v/>
      </c>
      <c r="K61" s="82" t="str">
        <f t="shared" si="17"/>
        <v/>
      </c>
      <c r="L61" s="82" t="str">
        <f t="shared" si="17"/>
        <v/>
      </c>
      <c r="M61" s="82" t="str">
        <f t="shared" si="17"/>
        <v/>
      </c>
      <c r="N61" s="82" t="str">
        <f t="shared" si="17"/>
        <v/>
      </c>
      <c r="O61" s="82" t="str">
        <f t="shared" si="17"/>
        <v/>
      </c>
      <c r="P61" s="82" t="str">
        <f t="shared" si="17"/>
        <v/>
      </c>
      <c r="Q61" s="82" t="str">
        <f t="shared" si="17"/>
        <v/>
      </c>
      <c r="R61" s="82" t="str">
        <f t="shared" si="17"/>
        <v/>
      </c>
      <c r="S61" s="82" t="str">
        <f t="shared" si="17"/>
        <v/>
      </c>
      <c r="T61" s="82" t="str">
        <f t="shared" si="17"/>
        <v/>
      </c>
      <c r="U61" s="83"/>
      <c r="V61" s="198"/>
    </row>
    <row r="62" spans="2:22" ht="35.1" customHeight="1" thickBot="1" x14ac:dyDescent="0.25">
      <c r="B62" s="144" t="s">
        <v>181</v>
      </c>
      <c r="C62" s="118" t="str">
        <f>IF(OR(U6=0,E58&lt;&gt;"1 - con anticipazione"),"",IF(C61=100%,'1-Impresa_2'!$L$69,IF(C61&gt;=50%,(90%*'1-Impresa_2'!$L$69),40%*'1-Impresa_2'!$L$69)))</f>
        <v/>
      </c>
      <c r="D62" s="118" t="str">
        <f>IF(OR($E$58&lt;&gt;"1 - con anticipazione",$U$6=0),"",IF(AND(D61=100%,C64=(90%*'1-Impresa_2'!$L$69)),(10%*'1-Impresa_2'!$L$69),IF(AND(D61=100%,C64=(40%*'1-Impresa_2'!$L$69)),(60%*'1-Impresa_2'!$L$69),IF(AND(D61=100%,C64=0),'1-Impresa_2'!$L$69,IF(AND(D61&gt;=50%,D61&lt;100%,C64&lt;(90%*'1-Impresa_2'!$L$69)),(50%*'1-Impresa_2'!$L$69),0)))))</f>
        <v/>
      </c>
      <c r="E62" s="118" t="str">
        <f>IF(OR($E$58&lt;&gt;"1 - con anticipazione",$U$6=0),"",IF(AND(E61=100%,D64=(90%*'1-Impresa_2'!$L$69)),(10%*'1-Impresa_2'!$L$69),IF(AND(E61=100%,D64=(40%*'1-Impresa_2'!$L$69)),(60%*'1-Impresa_2'!$L$69),IF(AND(E61=100%,D64=0),'1-Impresa_2'!$L$69,IF(AND(E61&gt;=50%,E61&lt;100%,D64&lt;(90%*'1-Impresa_2'!$L$69)),(50%*'1-Impresa_2'!$L$69),0)))))</f>
        <v/>
      </c>
      <c r="F62" s="118" t="str">
        <f>IF(OR($E$58&lt;&gt;"1 - con anticipazione",$U$6=0),"",IF(AND(F61=100%,E64=(90%*'1-Impresa_2'!$L$69)),(10%*'1-Impresa_2'!$L$69),IF(AND(F61=100%,E64=(40%*'1-Impresa_2'!$L$69)),(60%*'1-Impresa_2'!$L$69),IF(AND(F61=100%,E64=0),'1-Impresa_2'!$L$69,IF(AND(F61&gt;=50%,F61&lt;100%,E64&lt;(90%*'1-Impresa_2'!$L$69)),(50%*'1-Impresa_2'!$L$69),0)))))</f>
        <v/>
      </c>
      <c r="G62" s="118" t="str">
        <f>IF(OR($E$58&lt;&gt;"1 - con anticipazione",$U$6=0),"",IF(AND(G61=100%,F64=(90%*'1-Impresa_2'!$L$69)),(10%*'1-Impresa_2'!$L$69),IF(AND(G61=100%,F64=(40%*'1-Impresa_2'!$L$69)),(60%*'1-Impresa_2'!$L$69),IF(AND(G61=100%,F64=0),'1-Impresa_2'!$L$69,IF(AND(G61&gt;=50%,G61&lt;100%,F64&lt;(90%*'1-Impresa_2'!$L$69)),(50%*'1-Impresa_2'!$L$69),0)))))</f>
        <v/>
      </c>
      <c r="H62" s="118" t="str">
        <f>IF(OR($E$58&lt;&gt;"1 - con anticipazione",$U$6=0),"",IF(AND(H61=100%,G64=(90%*'1-Impresa_2'!$L$69)),(10%*'1-Impresa_2'!$L$69),IF(AND(H61=100%,G64=(40%*'1-Impresa_2'!$L$69)),(60%*'1-Impresa_2'!$L$69),IF(AND(H61=100%,G64=0),'1-Impresa_2'!$L$69,IF(AND(H61&gt;=50%,H61&lt;100%,G64&lt;(90%*'1-Impresa_2'!$L$69)),(50%*'1-Impresa_2'!$L$69),0)))))</f>
        <v/>
      </c>
      <c r="I62" s="118" t="str">
        <f>IF(OR($E$58&lt;&gt;"1 - con anticipazione",$U$6=0),"",IF(AND(I61=100%,H64=(90%*'1-Impresa_2'!$L$69)),(10%*'1-Impresa_2'!$L$69),IF(AND(I61=100%,H64=(40%*'1-Impresa_2'!$L$69)),(60%*'1-Impresa_2'!$L$69),IF(AND(I61=100%,H64=0),'1-Impresa_2'!$L$69,IF(AND(I61&gt;=50%,I61&lt;100%,H64&lt;(90%*'1-Impresa_2'!$L$69)),(50%*'1-Impresa_2'!$L$69),0)))))</f>
        <v/>
      </c>
      <c r="J62" s="118" t="str">
        <f>IF(OR($E$58&lt;&gt;"1 - con anticipazione",$U$6=0),"",IF(AND(J61=100%,I64=(90%*'1-Impresa_2'!$L$69)),(10%*'1-Impresa_2'!$L$69),IF(AND(J61=100%,I64=(40%*'1-Impresa_2'!$L$69)),(60%*'1-Impresa_2'!$L$69),IF(AND(J61=100%,I64=0),'1-Impresa_2'!$L$69,IF(AND(J61&gt;=50%,J61&lt;100%,I64&lt;(90%*'1-Impresa_2'!$L$69)),(50%*'1-Impresa_2'!$L$69),0)))))</f>
        <v/>
      </c>
      <c r="K62" s="118" t="str">
        <f>IF(OR($E$58&lt;&gt;"1 - con anticipazione",$U$6=0),"",IF(AND(K61=100%,J64=(90%*'1-Impresa_2'!$L$69)),(10%*'1-Impresa_2'!$L$69),IF(AND(K61=100%,J64=(40%*'1-Impresa_2'!$L$69)),(60%*'1-Impresa_2'!$L$69),IF(AND(K61=100%,J64=0),'1-Impresa_2'!$L$69,IF(AND(K61&gt;=50%,K61&lt;100%,J64&lt;(90%*'1-Impresa_2'!$L$69)),(50%*'1-Impresa_2'!$L$69),0)))))</f>
        <v/>
      </c>
      <c r="L62" s="118" t="str">
        <f>IF(OR($E$58&lt;&gt;"1 - con anticipazione",$U$6=0),"",IF(AND(L61=100%,K64=(90%*'1-Impresa_2'!$L$69)),(10%*'1-Impresa_2'!$L$69),IF(AND(L61=100%,K64=(40%*'1-Impresa_2'!$L$69)),(60%*'1-Impresa_2'!$L$69),IF(AND(L61=100%,K64=0),'1-Impresa_2'!$L$69,IF(AND(L61&gt;=50%,L61&lt;100%,K64&lt;(90%*'1-Impresa_2'!$L$69)),(50%*'1-Impresa_2'!$L$69),0)))))</f>
        <v/>
      </c>
      <c r="M62" s="118" t="str">
        <f>IF(OR($E$58&lt;&gt;"1 - con anticipazione",$U$6=0),"",IF(AND(M61=100%,L64=(90%*'1-Impresa_2'!$L$69)),(10%*'1-Impresa_2'!$L$69),IF(AND(M61=100%,L64=(40%*'1-Impresa_2'!$L$69)),(60%*'1-Impresa_2'!$L$69),IF(AND(M61=100%,L64=0),'1-Impresa_2'!$L$69,IF(AND(M61&gt;=50%,M61&lt;100%,L64&lt;(90%*'1-Impresa_2'!$L$69)),(50%*'1-Impresa_2'!$L$69),0)))))</f>
        <v/>
      </c>
      <c r="N62" s="118" t="str">
        <f>IF(OR($E$58&lt;&gt;"1 - con anticipazione",$U$6=0),"",IF(AND(N61=100%,M64=(90%*'1-Impresa_2'!$L$69)),(10%*'1-Impresa_2'!$L$69),IF(AND(N61=100%,M64=(40%*'1-Impresa_2'!$L$69)),(60%*'1-Impresa_2'!$L$69),IF(AND(N61=100%,M64=0),'1-Impresa_2'!$L$69,IF(AND(N61&gt;=50%,N61&lt;100%,M64&lt;(90%*'1-Impresa_2'!$L$69)),(50%*'1-Impresa_2'!$L$69),0)))))</f>
        <v/>
      </c>
      <c r="O62" s="118" t="str">
        <f>IF(OR($E$58&lt;&gt;"1 - con anticipazione",$U$6=0),"",IF(AND(O61=100%,N64=(90%*'1-Impresa_2'!$L$69)),(10%*'1-Impresa_2'!$L$69),IF(AND(O61=100%,N64=(40%*'1-Impresa_2'!$L$69)),(60%*'1-Impresa_2'!$L$69),IF(AND(O61=100%,N64=0),'1-Impresa_2'!$L$69,IF(AND(O61&gt;=50%,O61&lt;100%,N64&lt;(90%*'1-Impresa_2'!$L$69)),(50%*'1-Impresa_2'!$L$69),0)))))</f>
        <v/>
      </c>
      <c r="P62" s="118" t="str">
        <f>IF(OR($E$58&lt;&gt;"1 - con anticipazione",$U$6=0),"",IF(AND(P61=100%,O64=(90%*'1-Impresa_2'!$L$69)),(10%*'1-Impresa_2'!$L$69),IF(AND(P61=100%,O64=(40%*'1-Impresa_2'!$L$69)),(60%*'1-Impresa_2'!$L$69),IF(AND(P61=100%,O64=0),'1-Impresa_2'!$L$69,IF(AND(P61&gt;=50%,P61&lt;100%,O64&lt;(90%*'1-Impresa_2'!$L$69)),(50%*'1-Impresa_2'!$L$69),0)))))</f>
        <v/>
      </c>
      <c r="Q62" s="118" t="str">
        <f>IF(OR($E$58&lt;&gt;"1 - con anticipazione",$U$6=0),"",IF(AND(Q61=100%,P64=(90%*'1-Impresa_2'!$L$69)),(10%*'1-Impresa_2'!$L$69),IF(AND(Q61=100%,P64=(40%*'1-Impresa_2'!$L$69)),(60%*'1-Impresa_2'!$L$69),IF(AND(Q61=100%,P64=0),'1-Impresa_2'!$L$69,IF(AND(Q61&gt;=50%,Q61&lt;100%,P64&lt;(90%*'1-Impresa_2'!$L$69)),(50%*'1-Impresa_2'!$L$69),0)))))</f>
        <v/>
      </c>
      <c r="R62" s="118" t="str">
        <f>IF(OR($E$58&lt;&gt;"1 - con anticipazione",$U$6=0),"",IF(AND(R61=100%,Q64=(90%*'1-Impresa_2'!$L$69)),(10%*'1-Impresa_2'!$L$69),IF(AND(R61=100%,Q64=(40%*'1-Impresa_2'!$L$69)),(60%*'1-Impresa_2'!$L$69),IF(AND(R61=100%,Q64=0),'1-Impresa_2'!$L$69,IF(AND(R61&gt;=50%,R61&lt;100%,Q64&lt;(90%*'1-Impresa_2'!$L$69)),(50%*'1-Impresa_2'!$L$69),0)))))</f>
        <v/>
      </c>
      <c r="S62" s="118" t="str">
        <f>IF(OR($E$58&lt;&gt;"1 - con anticipazione",$U$6=0),"",IF(AND(S61=100%,R64=(90%*'1-Impresa_2'!$L$69)),(10%*'1-Impresa_2'!$L$69),IF(AND(S61=100%,R64=(40%*'1-Impresa_2'!$L$69)),(60%*'1-Impresa_2'!$L$69),IF(AND(S61=100%,R64=0),'1-Impresa_2'!$L$69,IF(AND(S61&gt;=50%,S61&lt;100%,R64&lt;(90%*'1-Impresa_2'!$L$69)),(50%*'1-Impresa_2'!$L$69),0)))))</f>
        <v/>
      </c>
      <c r="T62" s="118" t="str">
        <f>IF(OR($E$58&lt;&gt;"1 - con anticipazione",$U$6=0),"",IF(AND(T61=100%,S64=(90%*'1-Impresa_2'!$L$69)),(10%*'1-Impresa_2'!$L$69),IF(AND(T61=100%,S64=(40%*'1-Impresa_2'!$L$69)),(60%*'1-Impresa_2'!$L$69),IF(AND(T61=100%,S64=0),'1-Impresa_2'!$L$69,IF(AND(T61&gt;=50%,T61&lt;100%,S64&lt;(90%*'1-Impresa_2'!$L$69)),(50%*'1-Impresa_2'!$L$69),0)))))</f>
        <v/>
      </c>
      <c r="U62" s="119">
        <f>SUM(C62:T62)</f>
        <v>0</v>
      </c>
      <c r="V62" s="138" t="str">
        <f>IF(E58=Elenco!I7,"",IF(AND(E58=Elenco!I6,'1-Impresa_2'!L69&gt;0,U62='1-Impresa_2'!L69),"OK","Check"))</f>
        <v>Check</v>
      </c>
    </row>
    <row r="63" spans="2:22" ht="35.1" customHeight="1" thickBot="1" x14ac:dyDescent="0.25">
      <c r="B63" s="144" t="s">
        <v>182</v>
      </c>
      <c r="C63" s="118" t="str">
        <f>IF(OR($E$58&lt;&gt;"2 - avanzamento lavori",$U$6=0),"",IF(AND(C61&gt;=40%,C61&lt;90%),(40%*'1-Impresa_2'!$L$69),IF(C61=100%,'1-Impresa_2'!$L$69,IF(C61&gt;=90%,(90%*'1-Impresa_2'!$L$69),0))))</f>
        <v/>
      </c>
      <c r="D63" s="118" t="str">
        <f>IF(OR($E$58&lt;&gt;"2 - avanzamento lavori",$U$6=0),"",IF(AND(D61=100%,C64=(90%*'1-Impresa_2'!$L$69)),(10%*'1-Impresa_2'!$L$69),IF(AND(D61=100%,C64=(40%*'1-Impresa_2'!$L$69)),(60%*'1-Impresa_2'!$L$69),IF(AND(D61=100%,C64=0),'1-Impresa_2'!$L$69,IF(AND(D61&gt;=90%,D61&lt;100%,C64=0),(90%*'1-Impresa_2'!$L$69),IF(AND(D61&gt;=40%,D61&lt;90%,C64&lt;(40%*'1-Impresa_2'!$L$69)),(40%*'1-Impresa_2'!$L$69),IF(AND(D61&gt;=90%,D61&lt;100%,C64=(40%*'1-Impresa_2'!$L$69)),(50%*'1-Impresa_2'!$L$69),0)))))))</f>
        <v/>
      </c>
      <c r="E63" s="118" t="str">
        <f>IF(OR($E$58&lt;&gt;"2 - avanzamento lavori",$U$6=0),"",IF(AND(E61=100%,D64=(90%*'1-Impresa_2'!$L$69)),(10%*'1-Impresa_2'!$L$69),IF(AND(E61=100%,D64=(40%*'1-Impresa_2'!$L$69)),(60%*'1-Impresa_2'!$L$69),IF(AND(E61=100%,D64=0),'1-Impresa_2'!$L$69,IF(AND(E61&gt;=90%,E61&lt;100%,D64=0),(90%*'1-Impresa_2'!$L$69),IF(AND(E61&gt;=40%,E61&lt;90%,D64&lt;(40%*'1-Impresa_2'!$L$69)),(40%*'1-Impresa_2'!$L$69),IF(AND(E61&gt;=90%,E61&lt;100%,D64=(40%*'1-Impresa_2'!$L$69)),(50%*'1-Impresa_2'!$L$69),0)))))))</f>
        <v/>
      </c>
      <c r="F63" s="118" t="str">
        <f>IF(OR($E$58&lt;&gt;"2 - avanzamento lavori",$U$6=0),"",IF(AND(F61=100%,E64=(90%*'1-Impresa_2'!$L$69)),(10%*'1-Impresa_2'!$L$69),IF(AND(F61=100%,E64=(40%*'1-Impresa_2'!$L$69)),(60%*'1-Impresa_2'!$L$69),IF(AND(F61=100%,E64=0),'1-Impresa_2'!$L$69,IF(AND(F61&gt;=90%,F61&lt;100%,E64=0),(90%*'1-Impresa_2'!$L$69),IF(AND(F61&gt;=40%,F61&lt;90%,E64&lt;(40%*'1-Impresa_2'!$L$69)),(40%*'1-Impresa_2'!$L$69),IF(AND(F61&gt;=90%,F61&lt;100%,E64=(40%*'1-Impresa_2'!$L$69)),(50%*'1-Impresa_2'!$L$69),0)))))))</f>
        <v/>
      </c>
      <c r="G63" s="118" t="str">
        <f>IF(OR($E$58&lt;&gt;"2 - avanzamento lavori",$U$6=0),"",IF(AND(G61=100%,F64=(90%*'1-Impresa_2'!$L$69)),(10%*'1-Impresa_2'!$L$69),IF(AND(G61=100%,F64=(40%*'1-Impresa_2'!$L$69)),(60%*'1-Impresa_2'!$L$69),IF(AND(G61=100%,F64=0),'1-Impresa_2'!$L$69,IF(AND(G61&gt;=90%,G61&lt;100%,F64=0),(90%*'1-Impresa_2'!$L$69),IF(AND(G61&gt;=40%,G61&lt;90%,F64&lt;(40%*'1-Impresa_2'!$L$69)),(40%*'1-Impresa_2'!$L$69),IF(AND(G61&gt;=90%,G61&lt;100%,F64=(40%*'1-Impresa_2'!$L$69)),(50%*'1-Impresa_2'!$L$69),0)))))))</f>
        <v/>
      </c>
      <c r="H63" s="118" t="str">
        <f>IF(OR($E$58&lt;&gt;"2 - avanzamento lavori",$U$6=0),"",IF(AND(H61=100%,G64=(90%*'1-Impresa_2'!$L$69)),(10%*'1-Impresa_2'!$L$69),IF(AND(H61=100%,G64=(40%*'1-Impresa_2'!$L$69)),(60%*'1-Impresa_2'!$L$69),IF(AND(H61=100%,G64=0),'1-Impresa_2'!$L$69,IF(AND(H61&gt;=90%,H61&lt;100%,G64=0),(90%*'1-Impresa_2'!$L$69),IF(AND(H61&gt;=40%,H61&lt;90%,G64&lt;(40%*'1-Impresa_2'!$L$69)),(40%*'1-Impresa_2'!$L$69),IF(AND(H61&gt;=90%,H61&lt;100%,G64=(40%*'1-Impresa_2'!$L$69)),(50%*'1-Impresa_2'!$L$69),0)))))))</f>
        <v/>
      </c>
      <c r="I63" s="118" t="str">
        <f>IF(OR($E$58&lt;&gt;"2 - avanzamento lavori",$U$6=0),"",IF(AND(I61=100%,H64=(90%*'1-Impresa_2'!$L$69)),(10%*'1-Impresa_2'!$L$69),IF(AND(I61=100%,H64=(40%*'1-Impresa_2'!$L$69)),(60%*'1-Impresa_2'!$L$69),IF(AND(I61=100%,H64=0),'1-Impresa_2'!$L$69,IF(AND(I61&gt;=90%,I61&lt;100%,H64=0),(90%*'1-Impresa_2'!$L$69),IF(AND(I61&gt;=40%,I61&lt;90%,H64&lt;(40%*'1-Impresa_2'!$L$69)),(40%*'1-Impresa_2'!$L$69),IF(AND(I61&gt;=90%,I61&lt;100%,H64=(40%*'1-Impresa_2'!$L$69)),(50%*'1-Impresa_2'!$L$69),0)))))))</f>
        <v/>
      </c>
      <c r="J63" s="118" t="str">
        <f>IF(OR($E$58&lt;&gt;"2 - avanzamento lavori",$U$6=0),"",IF(AND(J61=100%,I64=(90%*'1-Impresa_2'!$L$69)),(10%*'1-Impresa_2'!$L$69),IF(AND(J61=100%,I64=(40%*'1-Impresa_2'!$L$69)),(60%*'1-Impresa_2'!$L$69),IF(AND(J61=100%,I64=0),'1-Impresa_2'!$L$69,IF(AND(J61&gt;=90%,J61&lt;100%,I64=0),(90%*'1-Impresa_2'!$L$69),IF(AND(J61&gt;=40%,J61&lt;90%,I64&lt;(40%*'1-Impresa_2'!$L$69)),(40%*'1-Impresa_2'!$L$69),IF(AND(J61&gt;=90%,J61&lt;100%,I64=(40%*'1-Impresa_2'!$L$69)),(50%*'1-Impresa_2'!$L$69),0)))))))</f>
        <v/>
      </c>
      <c r="K63" s="118" t="str">
        <f>IF(OR($E$58&lt;&gt;"2 - avanzamento lavori",$U$6=0),"",IF(AND(K61=100%,J64=(90%*'1-Impresa_2'!$L$69)),(10%*'1-Impresa_2'!$L$69),IF(AND(K61=100%,J64=(40%*'1-Impresa_2'!$L$69)),(60%*'1-Impresa_2'!$L$69),IF(AND(K61=100%,J64=0),'1-Impresa_2'!$L$69,IF(AND(K61&gt;=90%,K61&lt;100%,J64=0),(90%*'1-Impresa_2'!$L$69),IF(AND(K61&gt;=40%,K61&lt;90%,J64&lt;(40%*'1-Impresa_2'!$L$69)),(40%*'1-Impresa_2'!$L$69),IF(AND(K61&gt;=90%,K61&lt;100%,J64=(40%*'1-Impresa_2'!$L$69)),(50%*'1-Impresa_2'!$L$69),0)))))))</f>
        <v/>
      </c>
      <c r="L63" s="118" t="str">
        <f>IF(OR($E$58&lt;&gt;"2 - avanzamento lavori",$U$6=0),"",IF(AND(L61=100%,K64=(90%*'1-Impresa_2'!$L$69)),(10%*'1-Impresa_2'!$L$69),IF(AND(L61=100%,K64=(40%*'1-Impresa_2'!$L$69)),(60%*'1-Impresa_2'!$L$69),IF(AND(L61=100%,K64=0),'1-Impresa_2'!$L$69,IF(AND(L61&gt;=90%,L61&lt;100%,K64=0),(90%*'1-Impresa_2'!$L$69),IF(AND(L61&gt;=40%,L61&lt;90%,K64&lt;(40%*'1-Impresa_2'!$L$69)),(40%*'1-Impresa_2'!$L$69),IF(AND(L61&gt;=90%,L61&lt;100%,K64=(40%*'1-Impresa_2'!$L$69)),(50%*'1-Impresa_2'!$L$69),0)))))))</f>
        <v/>
      </c>
      <c r="M63" s="118" t="str">
        <f>IF(OR($E$58&lt;&gt;"2 - avanzamento lavori",$U$6=0),"",IF(AND(M61=100%,L64=(90%*'1-Impresa_2'!$L$69)),(10%*'1-Impresa_2'!$L$69),IF(AND(M61=100%,L64=(40%*'1-Impresa_2'!$L$69)),(60%*'1-Impresa_2'!$L$69),IF(AND(M61=100%,L64=0),'1-Impresa_2'!$L$69,IF(AND(M61&gt;=90%,M61&lt;100%,L64=0),(90%*'1-Impresa_2'!$L$69),IF(AND(M61&gt;=40%,M61&lt;90%,L64&lt;(40%*'1-Impresa_2'!$L$69)),(40%*'1-Impresa_2'!$L$69),IF(AND(M61&gt;=90%,M61&lt;100%,L64=(40%*'1-Impresa_2'!$L$69)),(50%*'1-Impresa_2'!$L$69),0)))))))</f>
        <v/>
      </c>
      <c r="N63" s="118" t="str">
        <f>IF(OR($E$58&lt;&gt;"2 - avanzamento lavori",$U$6=0),"",IF(AND(N61=100%,M64=(90%*'1-Impresa_2'!$L$69)),(10%*'1-Impresa_2'!$L$69),IF(AND(N61=100%,M64=(40%*'1-Impresa_2'!$L$69)),(60%*'1-Impresa_2'!$L$69),IF(AND(N61=100%,M64=0),'1-Impresa_2'!$L$69,IF(AND(N61&gt;=90%,N61&lt;100%,M64=0),(90%*'1-Impresa_2'!$L$69),IF(AND(N61&gt;=40%,N61&lt;90%,M64&lt;(40%*'1-Impresa_2'!$L$69)),(40%*'1-Impresa_2'!$L$69),IF(AND(N61&gt;=90%,N61&lt;100%,M64=(40%*'1-Impresa_2'!$L$69)),(50%*'1-Impresa_2'!$L$69),0)))))))</f>
        <v/>
      </c>
      <c r="O63" s="118" t="str">
        <f>IF(OR($E$58&lt;&gt;"2 - avanzamento lavori",$U$6=0),"",IF(AND(O61=100%,N64=(90%*'1-Impresa_2'!$L$69)),(10%*'1-Impresa_2'!$L$69),IF(AND(O61=100%,N64=(40%*'1-Impresa_2'!$L$69)),(60%*'1-Impresa_2'!$L$69),IF(AND(O61=100%,N64=0),'1-Impresa_2'!$L$69,IF(AND(O61&gt;=90%,O61&lt;100%,N64=0),(90%*'1-Impresa_2'!$L$69),IF(AND(O61&gt;=40%,O61&lt;90%,N64&lt;(40%*'1-Impresa_2'!$L$69)),(40%*'1-Impresa_2'!$L$69),IF(AND(O61&gt;=90%,O61&lt;100%,N64=(40%*'1-Impresa_2'!$L$69)),(50%*'1-Impresa_2'!$L$69),0)))))))</f>
        <v/>
      </c>
      <c r="P63" s="118" t="str">
        <f>IF(OR($E$58&lt;&gt;"2 - avanzamento lavori",$U$6=0),"",IF(AND(P61=100%,O64=(90%*'1-Impresa_2'!$L$69)),(10%*'1-Impresa_2'!$L$69),IF(AND(P61=100%,O64=(40%*'1-Impresa_2'!$L$69)),(60%*'1-Impresa_2'!$L$69),IF(AND(P61=100%,O64=0),'1-Impresa_2'!$L$69,IF(AND(P61&gt;=90%,P61&lt;100%,O64=0),(90%*'1-Impresa_2'!$L$69),IF(AND(P61&gt;=40%,P61&lt;90%,O64&lt;(40%*'1-Impresa_2'!$L$69)),(40%*'1-Impresa_2'!$L$69),IF(AND(P61&gt;=90%,P61&lt;100%,O64=(40%*'1-Impresa_2'!$L$69)),(50%*'1-Impresa_2'!$L$69),0)))))))</f>
        <v/>
      </c>
      <c r="Q63" s="118" t="str">
        <f>IF(OR($E$58&lt;&gt;"2 - avanzamento lavori",$U$6=0),"",IF(AND(Q61=100%,P64=(90%*'1-Impresa_2'!$L$69)),(10%*'1-Impresa_2'!$L$69),IF(AND(Q61=100%,P64=(40%*'1-Impresa_2'!$L$69)),(60%*'1-Impresa_2'!$L$69),IF(AND(Q61=100%,P64=0),'1-Impresa_2'!$L$69,IF(AND(Q61&gt;=90%,Q61&lt;100%,P64=0),(90%*'1-Impresa_2'!$L$69),IF(AND(Q61&gt;=40%,Q61&lt;90%,P64&lt;(40%*'1-Impresa_2'!$L$69)),(40%*'1-Impresa_2'!$L$69),IF(AND(Q61&gt;=90%,Q61&lt;100%,P64=(40%*'1-Impresa_2'!$L$69)),(50%*'1-Impresa_2'!$L$69),0)))))))</f>
        <v/>
      </c>
      <c r="R63" s="118" t="str">
        <f>IF(OR($E$58&lt;&gt;"2 - avanzamento lavori",$U$6=0),"",IF(AND(R61=100%,Q64=(90%*'1-Impresa_2'!$L$69)),(10%*'1-Impresa_2'!$L$69),IF(AND(R61=100%,Q64=(40%*'1-Impresa_2'!$L$69)),(60%*'1-Impresa_2'!$L$69),IF(AND(R61=100%,Q64=0),'1-Impresa_2'!$L$69,IF(AND(R61&gt;=90%,R61&lt;100%,Q64=0),(90%*'1-Impresa_2'!$L$69),IF(AND(R61&gt;=40%,R61&lt;90%,Q64&lt;(40%*'1-Impresa_2'!$L$69)),(40%*'1-Impresa_2'!$L$69),IF(AND(R61&gt;=90%,R61&lt;100%,Q64=(40%*'1-Impresa_2'!$L$69)),(50%*'1-Impresa_2'!$L$69),0)))))))</f>
        <v/>
      </c>
      <c r="S63" s="118" t="str">
        <f>IF(OR($E$58&lt;&gt;"2 - avanzamento lavori",$U$6=0),"",IF(AND(S61=100%,R64=(90%*'1-Impresa_2'!$L$69)),(10%*'1-Impresa_2'!$L$69),IF(AND(S61=100%,R64=(40%*'1-Impresa_2'!$L$69)),(60%*'1-Impresa_2'!$L$69),IF(AND(S61=100%,R64=0),'1-Impresa_2'!$L$69,IF(AND(S61&gt;=90%,S61&lt;100%,R64=0),(90%*'1-Impresa_2'!$L$69),IF(AND(S61&gt;=40%,S61&lt;90%,R64&lt;(40%*'1-Impresa_2'!$L$69)),(40%*'1-Impresa_2'!$L$69),IF(AND(S61&gt;=90%,S61&lt;100%,R64=(40%*'1-Impresa_2'!$L$69)),(50%*'1-Impresa_2'!$L$69),0)))))))</f>
        <v/>
      </c>
      <c r="T63" s="118" t="str">
        <f>IF(OR($E$58&lt;&gt;"2 - avanzamento lavori",$U$6=0),"",IF(AND(T61=100%,S64=(90%*'1-Impresa_2'!$L$69)),(10%*'1-Impresa_2'!$L$69),IF(AND(T61=100%,S64=(40%*'1-Impresa_2'!$L$69)),(60%*'1-Impresa_2'!$L$69),IF(AND(T61=100%,S64=0),'1-Impresa_2'!$L$69,IF(AND(T61&gt;=90%,T61&lt;100%,S64=0),(90%*'1-Impresa_2'!$L$69),IF(AND(T61&gt;=40%,T61&lt;90%,S64&lt;(40%*'1-Impresa_2'!$L$69)),(40%*'1-Impresa_2'!$L$69),IF(AND(T61&gt;=90%,T61&lt;100%,S64=(40%*'1-Impresa_2'!$L$69)),(50%*'1-Impresa_2'!$L$69),0)))))))</f>
        <v/>
      </c>
      <c r="U63" s="119">
        <f>SUM(C63:T63)</f>
        <v>0</v>
      </c>
      <c r="V63" s="223" t="str">
        <f>IF(E58=Elenco!I6,"",IF(AND(E58=Elenco!I7,'1-Impresa_2'!L69&gt;0,U63='1-Impresa_2'!L69),"OK","Check"))</f>
        <v>Check</v>
      </c>
    </row>
    <row r="64" spans="2:22" ht="20.100000000000001" customHeight="1" thickBot="1" x14ac:dyDescent="0.25">
      <c r="B64" s="145" t="s">
        <v>158</v>
      </c>
      <c r="C64" s="60">
        <f>IF(C62&lt;&gt;"",C62,IF(C63&lt;&gt;"",C63,0))</f>
        <v>0</v>
      </c>
      <c r="D64" s="60">
        <f>IF(D62&lt;&gt;"",(D62+C64),IF(D63&lt;&gt;"",(D63+C64),0))</f>
        <v>0</v>
      </c>
      <c r="E64" s="60">
        <f t="shared" ref="E64:T64" si="18">IF(E62&lt;&gt;"",(E62+D64),IF(E63&lt;&gt;"",(E63+D64),0))</f>
        <v>0</v>
      </c>
      <c r="F64" s="60">
        <f t="shared" si="18"/>
        <v>0</v>
      </c>
      <c r="G64" s="60">
        <f t="shared" si="18"/>
        <v>0</v>
      </c>
      <c r="H64" s="60">
        <f t="shared" si="18"/>
        <v>0</v>
      </c>
      <c r="I64" s="60">
        <f t="shared" si="18"/>
        <v>0</v>
      </c>
      <c r="J64" s="60">
        <f t="shared" si="18"/>
        <v>0</v>
      </c>
      <c r="K64" s="60">
        <f t="shared" si="18"/>
        <v>0</v>
      </c>
      <c r="L64" s="60">
        <f t="shared" si="18"/>
        <v>0</v>
      </c>
      <c r="M64" s="60">
        <f t="shared" si="18"/>
        <v>0</v>
      </c>
      <c r="N64" s="60">
        <f t="shared" si="18"/>
        <v>0</v>
      </c>
      <c r="O64" s="60">
        <f t="shared" si="18"/>
        <v>0</v>
      </c>
      <c r="P64" s="60">
        <f t="shared" si="18"/>
        <v>0</v>
      </c>
      <c r="Q64" s="60">
        <f t="shared" si="18"/>
        <v>0</v>
      </c>
      <c r="R64" s="60">
        <f t="shared" si="18"/>
        <v>0</v>
      </c>
      <c r="S64" s="60">
        <f t="shared" si="18"/>
        <v>0</v>
      </c>
      <c r="T64" s="60">
        <f t="shared" si="18"/>
        <v>0</v>
      </c>
      <c r="U64" s="84"/>
      <c r="V64" s="198"/>
    </row>
  </sheetData>
  <sheetProtection algorithmName="SHA-512" hashValue="uVSMln3KTbO6RCgT2tyvu1uU1G4foTz1hO53fHXfu6l94PtvKqwk3LbQgDZuKoWYUqPLcHCdHcDHm+GG16v2FA==" saltValue="5NcTVsF36mSRKm2TiWFQmw==" spinCount="100000" sheet="1" objects="1" scenarios="1"/>
  <mergeCells count="6">
    <mergeCell ref="B3:E3"/>
    <mergeCell ref="F3:I3"/>
    <mergeCell ref="B58:D58"/>
    <mergeCell ref="E58:F58"/>
    <mergeCell ref="G58:H58"/>
    <mergeCell ref="I58:V58"/>
  </mergeCells>
  <conditionalFormatting sqref="F3">
    <cfRule type="containsText" dxfId="121" priority="10" operator="containsText" text="Articolazione temporale coerente con punto 3)">
      <formula>NOT(ISERROR(SEARCH("Articolazione temporale coerente con punto 3)",F3)))</formula>
    </cfRule>
    <cfRule type="containsText" dxfId="120" priority="11" operator="containsText" text="Rivedere articolazione temporale">
      <formula>NOT(ISERROR(SEARCH("Rivedere articolazione temporale",F3)))</formula>
    </cfRule>
  </conditionalFormatting>
  <conditionalFormatting sqref="V6:V55">
    <cfRule type="containsText" dxfId="119" priority="8" operator="containsText" text="CHECK">
      <formula>NOT(ISERROR(SEARCH("CHECK",V6)))</formula>
    </cfRule>
    <cfRule type="containsText" dxfId="118" priority="9" operator="containsText" text="ok">
      <formula>NOT(ISERROR(SEARCH("ok",V6)))</formula>
    </cfRule>
  </conditionalFormatting>
  <conditionalFormatting sqref="V56">
    <cfRule type="containsText" dxfId="117" priority="6" operator="containsText" text="CHECK">
      <formula>NOT(ISERROR(SEARCH("CHECK",V56)))</formula>
    </cfRule>
    <cfRule type="containsText" dxfId="116" priority="7" operator="containsText" text="ok">
      <formula>NOT(ISERROR(SEARCH("ok",V56)))</formula>
    </cfRule>
  </conditionalFormatting>
  <conditionalFormatting sqref="C62:T63">
    <cfRule type="cellIs" dxfId="115" priority="5" operator="equal">
      <formula>0</formula>
    </cfRule>
  </conditionalFormatting>
  <conditionalFormatting sqref="G58">
    <cfRule type="containsText" dxfId="114" priority="3" operator="containsText" text="OK">
      <formula>NOT(ISERROR(SEARCH("OK",G58)))</formula>
    </cfRule>
    <cfRule type="containsText" dxfId="113" priority="4" operator="containsText" text="Selezionare">
      <formula>NOT(ISERROR(SEARCH("Selezionare",G58)))</formula>
    </cfRule>
  </conditionalFormatting>
  <conditionalFormatting sqref="V62:V63">
    <cfRule type="containsText" dxfId="112" priority="1" operator="containsText" text="CHECK">
      <formula>NOT(ISERROR(SEARCH("CHECK",V62)))</formula>
    </cfRule>
    <cfRule type="containsText" dxfId="111" priority="2" operator="containsText" text="ok">
      <formula>NOT(ISERROR(SEARCH("ok",V62)))</formula>
    </cfRule>
  </conditionalFormatting>
  <printOptions horizontalCentered="1" verticalCentered="1"/>
  <pageMargins left="0.11811023622047245" right="0.11811023622047245" top="0.15748031496062992" bottom="0.15748031496062992" header="0.31496062992125984" footer="0.31496062992125984"/>
  <pageSetup paperSize="9" scale="55" orientation="landscape" r:id="rId1"/>
  <ignoredErrors>
    <ignoredError sqref="B26:B55 B9:B20 B21:B2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tra le opzioni disponibili">
          <x14:formula1>
            <xm:f>Elenco!$I$6:$I$7</xm:f>
          </x14:formula1>
          <xm:sqref>E58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sheetPr>
  <dimension ref="A1:D63"/>
  <sheetViews>
    <sheetView showGridLines="0" defaultGridColor="0" view="pageBreakPreview" colorId="23" zoomScaleNormal="100" zoomScaleSheetLayoutView="100" workbookViewId="0">
      <selection activeCell="C33" sqref="C33:D33"/>
    </sheetView>
  </sheetViews>
  <sheetFormatPr defaultColWidth="12.140625" defaultRowHeight="10.199999999999999" x14ac:dyDescent="0.2"/>
  <cols>
    <col min="1" max="1" width="7.140625" style="18" customWidth="1"/>
    <col min="2" max="2" width="52.140625" style="18" customWidth="1"/>
    <col min="3" max="4" width="20.28515625" style="18" customWidth="1"/>
    <col min="5" max="240" width="12.140625" style="18"/>
    <col min="241" max="241" width="7.140625" style="18" customWidth="1"/>
    <col min="242" max="242" width="5.140625" style="18" customWidth="1"/>
    <col min="243" max="243" width="6" style="18" customWidth="1"/>
    <col min="244" max="244" width="4.28515625" style="18" customWidth="1"/>
    <col min="245" max="245" width="6" style="18" customWidth="1"/>
    <col min="246" max="246" width="4.28515625" style="18" customWidth="1"/>
    <col min="247" max="247" width="6" style="18" customWidth="1"/>
    <col min="248" max="248" width="33.28515625" style="18" customWidth="1"/>
    <col min="249" max="249" width="4.28515625" style="18" customWidth="1"/>
    <col min="250" max="250" width="22.140625" style="18" bestFit="1" customWidth="1"/>
    <col min="251" max="251" width="4.28515625" style="18" customWidth="1"/>
    <col min="252" max="252" width="22.140625" style="18" bestFit="1" customWidth="1"/>
    <col min="253" max="253" width="16.28515625" style="18" bestFit="1" customWidth="1"/>
    <col min="254" max="254" width="12.140625" style="18"/>
    <col min="255" max="255" width="13.28515625" style="18" bestFit="1" customWidth="1"/>
    <col min="256" max="496" width="12.140625" style="18"/>
    <col min="497" max="497" width="7.140625" style="18" customWidth="1"/>
    <col min="498" max="498" width="5.140625" style="18" customWidth="1"/>
    <col min="499" max="499" width="6" style="18" customWidth="1"/>
    <col min="500" max="500" width="4.28515625" style="18" customWidth="1"/>
    <col min="501" max="501" width="6" style="18" customWidth="1"/>
    <col min="502" max="502" width="4.28515625" style="18" customWidth="1"/>
    <col min="503" max="503" width="6" style="18" customWidth="1"/>
    <col min="504" max="504" width="33.28515625" style="18" customWidth="1"/>
    <col min="505" max="505" width="4.28515625" style="18" customWidth="1"/>
    <col min="506" max="506" width="22.140625" style="18" bestFit="1" customWidth="1"/>
    <col min="507" max="507" width="4.28515625" style="18" customWidth="1"/>
    <col min="508" max="508" width="22.140625" style="18" bestFit="1" customWidth="1"/>
    <col min="509" max="509" width="16.28515625" style="18" bestFit="1" customWidth="1"/>
    <col min="510" max="510" width="12.140625" style="18"/>
    <col min="511" max="511" width="13.28515625" style="18" bestFit="1" customWidth="1"/>
    <col min="512" max="752" width="12.140625" style="18"/>
    <col min="753" max="753" width="7.140625" style="18" customWidth="1"/>
    <col min="754" max="754" width="5.140625" style="18" customWidth="1"/>
    <col min="755" max="755" width="6" style="18" customWidth="1"/>
    <col min="756" max="756" width="4.28515625" style="18" customWidth="1"/>
    <col min="757" max="757" width="6" style="18" customWidth="1"/>
    <col min="758" max="758" width="4.28515625" style="18" customWidth="1"/>
    <col min="759" max="759" width="6" style="18" customWidth="1"/>
    <col min="760" max="760" width="33.28515625" style="18" customWidth="1"/>
    <col min="761" max="761" width="4.28515625" style="18" customWidth="1"/>
    <col min="762" max="762" width="22.140625" style="18" bestFit="1" customWidth="1"/>
    <col min="763" max="763" width="4.28515625" style="18" customWidth="1"/>
    <col min="764" max="764" width="22.140625" style="18" bestFit="1" customWidth="1"/>
    <col min="765" max="765" width="16.28515625" style="18" bestFit="1" customWidth="1"/>
    <col min="766" max="766" width="12.140625" style="18"/>
    <col min="767" max="767" width="13.28515625" style="18" bestFit="1" customWidth="1"/>
    <col min="768" max="1008" width="12.140625" style="18"/>
    <col min="1009" max="1009" width="7.140625" style="18" customWidth="1"/>
    <col min="1010" max="1010" width="5.140625" style="18" customWidth="1"/>
    <col min="1011" max="1011" width="6" style="18" customWidth="1"/>
    <col min="1012" max="1012" width="4.28515625" style="18" customWidth="1"/>
    <col min="1013" max="1013" width="6" style="18" customWidth="1"/>
    <col min="1014" max="1014" width="4.28515625" style="18" customWidth="1"/>
    <col min="1015" max="1015" width="6" style="18" customWidth="1"/>
    <col min="1016" max="1016" width="33.28515625" style="18" customWidth="1"/>
    <col min="1017" max="1017" width="4.28515625" style="18" customWidth="1"/>
    <col min="1018" max="1018" width="22.140625" style="18" bestFit="1" customWidth="1"/>
    <col min="1019" max="1019" width="4.28515625" style="18" customWidth="1"/>
    <col min="1020" max="1020" width="22.140625" style="18" bestFit="1" customWidth="1"/>
    <col min="1021" max="1021" width="16.28515625" style="18" bestFit="1" customWidth="1"/>
    <col min="1022" max="1022" width="12.140625" style="18"/>
    <col min="1023" max="1023" width="13.28515625" style="18" bestFit="1" customWidth="1"/>
    <col min="1024" max="1264" width="12.140625" style="18"/>
    <col min="1265" max="1265" width="7.140625" style="18" customWidth="1"/>
    <col min="1266" max="1266" width="5.140625" style="18" customWidth="1"/>
    <col min="1267" max="1267" width="6" style="18" customWidth="1"/>
    <col min="1268" max="1268" width="4.28515625" style="18" customWidth="1"/>
    <col min="1269" max="1269" width="6" style="18" customWidth="1"/>
    <col min="1270" max="1270" width="4.28515625" style="18" customWidth="1"/>
    <col min="1271" max="1271" width="6" style="18" customWidth="1"/>
    <col min="1272" max="1272" width="33.28515625" style="18" customWidth="1"/>
    <col min="1273" max="1273" width="4.28515625" style="18" customWidth="1"/>
    <col min="1274" max="1274" width="22.140625" style="18" bestFit="1" customWidth="1"/>
    <col min="1275" max="1275" width="4.28515625" style="18" customWidth="1"/>
    <col min="1276" max="1276" width="22.140625" style="18" bestFit="1" customWidth="1"/>
    <col min="1277" max="1277" width="16.28515625" style="18" bestFit="1" customWidth="1"/>
    <col min="1278" max="1278" width="12.140625" style="18"/>
    <col min="1279" max="1279" width="13.28515625" style="18" bestFit="1" customWidth="1"/>
    <col min="1280" max="1520" width="12.140625" style="18"/>
    <col min="1521" max="1521" width="7.140625" style="18" customWidth="1"/>
    <col min="1522" max="1522" width="5.140625" style="18" customWidth="1"/>
    <col min="1523" max="1523" width="6" style="18" customWidth="1"/>
    <col min="1524" max="1524" width="4.28515625" style="18" customWidth="1"/>
    <col min="1525" max="1525" width="6" style="18" customWidth="1"/>
    <col min="1526" max="1526" width="4.28515625" style="18" customWidth="1"/>
    <col min="1527" max="1527" width="6" style="18" customWidth="1"/>
    <col min="1528" max="1528" width="33.28515625" style="18" customWidth="1"/>
    <col min="1529" max="1529" width="4.28515625" style="18" customWidth="1"/>
    <col min="1530" max="1530" width="22.140625" style="18" bestFit="1" customWidth="1"/>
    <col min="1531" max="1531" width="4.28515625" style="18" customWidth="1"/>
    <col min="1532" max="1532" width="22.140625" style="18" bestFit="1" customWidth="1"/>
    <col min="1533" max="1533" width="16.28515625" style="18" bestFit="1" customWidth="1"/>
    <col min="1534" max="1534" width="12.140625" style="18"/>
    <col min="1535" max="1535" width="13.28515625" style="18" bestFit="1" customWidth="1"/>
    <col min="1536" max="1776" width="12.140625" style="18"/>
    <col min="1777" max="1777" width="7.140625" style="18" customWidth="1"/>
    <col min="1778" max="1778" width="5.140625" style="18" customWidth="1"/>
    <col min="1779" max="1779" width="6" style="18" customWidth="1"/>
    <col min="1780" max="1780" width="4.28515625" style="18" customWidth="1"/>
    <col min="1781" max="1781" width="6" style="18" customWidth="1"/>
    <col min="1782" max="1782" width="4.28515625" style="18" customWidth="1"/>
    <col min="1783" max="1783" width="6" style="18" customWidth="1"/>
    <col min="1784" max="1784" width="33.28515625" style="18" customWidth="1"/>
    <col min="1785" max="1785" width="4.28515625" style="18" customWidth="1"/>
    <col min="1786" max="1786" width="22.140625" style="18" bestFit="1" customWidth="1"/>
    <col min="1787" max="1787" width="4.28515625" style="18" customWidth="1"/>
    <col min="1788" max="1788" width="22.140625" style="18" bestFit="1" customWidth="1"/>
    <col min="1789" max="1789" width="16.28515625" style="18" bestFit="1" customWidth="1"/>
    <col min="1790" max="1790" width="12.140625" style="18"/>
    <col min="1791" max="1791" width="13.28515625" style="18" bestFit="1" customWidth="1"/>
    <col min="1792" max="2032" width="12.140625" style="18"/>
    <col min="2033" max="2033" width="7.140625" style="18" customWidth="1"/>
    <col min="2034" max="2034" width="5.140625" style="18" customWidth="1"/>
    <col min="2035" max="2035" width="6" style="18" customWidth="1"/>
    <col min="2036" max="2036" width="4.28515625" style="18" customWidth="1"/>
    <col min="2037" max="2037" width="6" style="18" customWidth="1"/>
    <col min="2038" max="2038" width="4.28515625" style="18" customWidth="1"/>
    <col min="2039" max="2039" width="6" style="18" customWidth="1"/>
    <col min="2040" max="2040" width="33.28515625" style="18" customWidth="1"/>
    <col min="2041" max="2041" width="4.28515625" style="18" customWidth="1"/>
    <col min="2042" max="2042" width="22.140625" style="18" bestFit="1" customWidth="1"/>
    <col min="2043" max="2043" width="4.28515625" style="18" customWidth="1"/>
    <col min="2044" max="2044" width="22.140625" style="18" bestFit="1" customWidth="1"/>
    <col min="2045" max="2045" width="16.28515625" style="18" bestFit="1" customWidth="1"/>
    <col min="2046" max="2046" width="12.140625" style="18"/>
    <col min="2047" max="2047" width="13.28515625" style="18" bestFit="1" customWidth="1"/>
    <col min="2048" max="2288" width="12.140625" style="18"/>
    <col min="2289" max="2289" width="7.140625" style="18" customWidth="1"/>
    <col min="2290" max="2290" width="5.140625" style="18" customWidth="1"/>
    <col min="2291" max="2291" width="6" style="18" customWidth="1"/>
    <col min="2292" max="2292" width="4.28515625" style="18" customWidth="1"/>
    <col min="2293" max="2293" width="6" style="18" customWidth="1"/>
    <col min="2294" max="2294" width="4.28515625" style="18" customWidth="1"/>
    <col min="2295" max="2295" width="6" style="18" customWidth="1"/>
    <col min="2296" max="2296" width="33.28515625" style="18" customWidth="1"/>
    <col min="2297" max="2297" width="4.28515625" style="18" customWidth="1"/>
    <col min="2298" max="2298" width="22.140625" style="18" bestFit="1" customWidth="1"/>
    <col min="2299" max="2299" width="4.28515625" style="18" customWidth="1"/>
    <col min="2300" max="2300" width="22.140625" style="18" bestFit="1" customWidth="1"/>
    <col min="2301" max="2301" width="16.28515625" style="18" bestFit="1" customWidth="1"/>
    <col min="2302" max="2302" width="12.140625" style="18"/>
    <col min="2303" max="2303" width="13.28515625" style="18" bestFit="1" customWidth="1"/>
    <col min="2304" max="2544" width="12.140625" style="18"/>
    <col min="2545" max="2545" width="7.140625" style="18" customWidth="1"/>
    <col min="2546" max="2546" width="5.140625" style="18" customWidth="1"/>
    <col min="2547" max="2547" width="6" style="18" customWidth="1"/>
    <col min="2548" max="2548" width="4.28515625" style="18" customWidth="1"/>
    <col min="2549" max="2549" width="6" style="18" customWidth="1"/>
    <col min="2550" max="2550" width="4.28515625" style="18" customWidth="1"/>
    <col min="2551" max="2551" width="6" style="18" customWidth="1"/>
    <col min="2552" max="2552" width="33.28515625" style="18" customWidth="1"/>
    <col min="2553" max="2553" width="4.28515625" style="18" customWidth="1"/>
    <col min="2554" max="2554" width="22.140625" style="18" bestFit="1" customWidth="1"/>
    <col min="2555" max="2555" width="4.28515625" style="18" customWidth="1"/>
    <col min="2556" max="2556" width="22.140625" style="18" bestFit="1" customWidth="1"/>
    <col min="2557" max="2557" width="16.28515625" style="18" bestFit="1" customWidth="1"/>
    <col min="2558" max="2558" width="12.140625" style="18"/>
    <col min="2559" max="2559" width="13.28515625" style="18" bestFit="1" customWidth="1"/>
    <col min="2560" max="2800" width="12.140625" style="18"/>
    <col min="2801" max="2801" width="7.140625" style="18" customWidth="1"/>
    <col min="2802" max="2802" width="5.140625" style="18" customWidth="1"/>
    <col min="2803" max="2803" width="6" style="18" customWidth="1"/>
    <col min="2804" max="2804" width="4.28515625" style="18" customWidth="1"/>
    <col min="2805" max="2805" width="6" style="18" customWidth="1"/>
    <col min="2806" max="2806" width="4.28515625" style="18" customWidth="1"/>
    <col min="2807" max="2807" width="6" style="18" customWidth="1"/>
    <col min="2808" max="2808" width="33.28515625" style="18" customWidth="1"/>
    <col min="2809" max="2809" width="4.28515625" style="18" customWidth="1"/>
    <col min="2810" max="2810" width="22.140625" style="18" bestFit="1" customWidth="1"/>
    <col min="2811" max="2811" width="4.28515625" style="18" customWidth="1"/>
    <col min="2812" max="2812" width="22.140625" style="18" bestFit="1" customWidth="1"/>
    <col min="2813" max="2813" width="16.28515625" style="18" bestFit="1" customWidth="1"/>
    <col min="2814" max="2814" width="12.140625" style="18"/>
    <col min="2815" max="2815" width="13.28515625" style="18" bestFit="1" customWidth="1"/>
    <col min="2816" max="3056" width="12.140625" style="18"/>
    <col min="3057" max="3057" width="7.140625" style="18" customWidth="1"/>
    <col min="3058" max="3058" width="5.140625" style="18" customWidth="1"/>
    <col min="3059" max="3059" width="6" style="18" customWidth="1"/>
    <col min="3060" max="3060" width="4.28515625" style="18" customWidth="1"/>
    <col min="3061" max="3061" width="6" style="18" customWidth="1"/>
    <col min="3062" max="3062" width="4.28515625" style="18" customWidth="1"/>
    <col min="3063" max="3063" width="6" style="18" customWidth="1"/>
    <col min="3064" max="3064" width="33.28515625" style="18" customWidth="1"/>
    <col min="3065" max="3065" width="4.28515625" style="18" customWidth="1"/>
    <col min="3066" max="3066" width="22.140625" style="18" bestFit="1" customWidth="1"/>
    <col min="3067" max="3067" width="4.28515625" style="18" customWidth="1"/>
    <col min="3068" max="3068" width="22.140625" style="18" bestFit="1" customWidth="1"/>
    <col min="3069" max="3069" width="16.28515625" style="18" bestFit="1" customWidth="1"/>
    <col min="3070" max="3070" width="12.140625" style="18"/>
    <col min="3071" max="3071" width="13.28515625" style="18" bestFit="1" customWidth="1"/>
    <col min="3072" max="3312" width="12.140625" style="18"/>
    <col min="3313" max="3313" width="7.140625" style="18" customWidth="1"/>
    <col min="3314" max="3314" width="5.140625" style="18" customWidth="1"/>
    <col min="3315" max="3315" width="6" style="18" customWidth="1"/>
    <col min="3316" max="3316" width="4.28515625" style="18" customWidth="1"/>
    <col min="3317" max="3317" width="6" style="18" customWidth="1"/>
    <col min="3318" max="3318" width="4.28515625" style="18" customWidth="1"/>
    <col min="3319" max="3319" width="6" style="18" customWidth="1"/>
    <col min="3320" max="3320" width="33.28515625" style="18" customWidth="1"/>
    <col min="3321" max="3321" width="4.28515625" style="18" customWidth="1"/>
    <col min="3322" max="3322" width="22.140625" style="18" bestFit="1" customWidth="1"/>
    <col min="3323" max="3323" width="4.28515625" style="18" customWidth="1"/>
    <col min="3324" max="3324" width="22.140625" style="18" bestFit="1" customWidth="1"/>
    <col min="3325" max="3325" width="16.28515625" style="18" bestFit="1" customWidth="1"/>
    <col min="3326" max="3326" width="12.140625" style="18"/>
    <col min="3327" max="3327" width="13.28515625" style="18" bestFit="1" customWidth="1"/>
    <col min="3328" max="3568" width="12.140625" style="18"/>
    <col min="3569" max="3569" width="7.140625" style="18" customWidth="1"/>
    <col min="3570" max="3570" width="5.140625" style="18" customWidth="1"/>
    <col min="3571" max="3571" width="6" style="18" customWidth="1"/>
    <col min="3572" max="3572" width="4.28515625" style="18" customWidth="1"/>
    <col min="3573" max="3573" width="6" style="18" customWidth="1"/>
    <col min="3574" max="3574" width="4.28515625" style="18" customWidth="1"/>
    <col min="3575" max="3575" width="6" style="18" customWidth="1"/>
    <col min="3576" max="3576" width="33.28515625" style="18" customWidth="1"/>
    <col min="3577" max="3577" width="4.28515625" style="18" customWidth="1"/>
    <col min="3578" max="3578" width="22.140625" style="18" bestFit="1" customWidth="1"/>
    <col min="3579" max="3579" width="4.28515625" style="18" customWidth="1"/>
    <col min="3580" max="3580" width="22.140625" style="18" bestFit="1" customWidth="1"/>
    <col min="3581" max="3581" width="16.28515625" style="18" bestFit="1" customWidth="1"/>
    <col min="3582" max="3582" width="12.140625" style="18"/>
    <col min="3583" max="3583" width="13.28515625" style="18" bestFit="1" customWidth="1"/>
    <col min="3584" max="3824" width="12.140625" style="18"/>
    <col min="3825" max="3825" width="7.140625" style="18" customWidth="1"/>
    <col min="3826" max="3826" width="5.140625" style="18" customWidth="1"/>
    <col min="3827" max="3827" width="6" style="18" customWidth="1"/>
    <col min="3828" max="3828" width="4.28515625" style="18" customWidth="1"/>
    <col min="3829" max="3829" width="6" style="18" customWidth="1"/>
    <col min="3830" max="3830" width="4.28515625" style="18" customWidth="1"/>
    <col min="3831" max="3831" width="6" style="18" customWidth="1"/>
    <col min="3832" max="3832" width="33.28515625" style="18" customWidth="1"/>
    <col min="3833" max="3833" width="4.28515625" style="18" customWidth="1"/>
    <col min="3834" max="3834" width="22.140625" style="18" bestFit="1" customWidth="1"/>
    <col min="3835" max="3835" width="4.28515625" style="18" customWidth="1"/>
    <col min="3836" max="3836" width="22.140625" style="18" bestFit="1" customWidth="1"/>
    <col min="3837" max="3837" width="16.28515625" style="18" bestFit="1" customWidth="1"/>
    <col min="3838" max="3838" width="12.140625" style="18"/>
    <col min="3839" max="3839" width="13.28515625" style="18" bestFit="1" customWidth="1"/>
    <col min="3840" max="4080" width="12.140625" style="18"/>
    <col min="4081" max="4081" width="7.140625" style="18" customWidth="1"/>
    <col min="4082" max="4082" width="5.140625" style="18" customWidth="1"/>
    <col min="4083" max="4083" width="6" style="18" customWidth="1"/>
    <col min="4084" max="4084" width="4.28515625" style="18" customWidth="1"/>
    <col min="4085" max="4085" width="6" style="18" customWidth="1"/>
    <col min="4086" max="4086" width="4.28515625" style="18" customWidth="1"/>
    <col min="4087" max="4087" width="6" style="18" customWidth="1"/>
    <col min="4088" max="4088" width="33.28515625" style="18" customWidth="1"/>
    <col min="4089" max="4089" width="4.28515625" style="18" customWidth="1"/>
    <col min="4090" max="4090" width="22.140625" style="18" bestFit="1" customWidth="1"/>
    <col min="4091" max="4091" width="4.28515625" style="18" customWidth="1"/>
    <col min="4092" max="4092" width="22.140625" style="18" bestFit="1" customWidth="1"/>
    <col min="4093" max="4093" width="16.28515625" style="18" bestFit="1" customWidth="1"/>
    <col min="4094" max="4094" width="12.140625" style="18"/>
    <col min="4095" max="4095" width="13.28515625" style="18" bestFit="1" customWidth="1"/>
    <col min="4096" max="4336" width="12.140625" style="18"/>
    <col min="4337" max="4337" width="7.140625" style="18" customWidth="1"/>
    <col min="4338" max="4338" width="5.140625" style="18" customWidth="1"/>
    <col min="4339" max="4339" width="6" style="18" customWidth="1"/>
    <col min="4340" max="4340" width="4.28515625" style="18" customWidth="1"/>
    <col min="4341" max="4341" width="6" style="18" customWidth="1"/>
    <col min="4342" max="4342" width="4.28515625" style="18" customWidth="1"/>
    <col min="4343" max="4343" width="6" style="18" customWidth="1"/>
    <col min="4344" max="4344" width="33.28515625" style="18" customWidth="1"/>
    <col min="4345" max="4345" width="4.28515625" style="18" customWidth="1"/>
    <col min="4346" max="4346" width="22.140625" style="18" bestFit="1" customWidth="1"/>
    <col min="4347" max="4347" width="4.28515625" style="18" customWidth="1"/>
    <col min="4348" max="4348" width="22.140625" style="18" bestFit="1" customWidth="1"/>
    <col min="4349" max="4349" width="16.28515625" style="18" bestFit="1" customWidth="1"/>
    <col min="4350" max="4350" width="12.140625" style="18"/>
    <col min="4351" max="4351" width="13.28515625" style="18" bestFit="1" customWidth="1"/>
    <col min="4352" max="4592" width="12.140625" style="18"/>
    <col min="4593" max="4593" width="7.140625" style="18" customWidth="1"/>
    <col min="4594" max="4594" width="5.140625" style="18" customWidth="1"/>
    <col min="4595" max="4595" width="6" style="18" customWidth="1"/>
    <col min="4596" max="4596" width="4.28515625" style="18" customWidth="1"/>
    <col min="4597" max="4597" width="6" style="18" customWidth="1"/>
    <col min="4598" max="4598" width="4.28515625" style="18" customWidth="1"/>
    <col min="4599" max="4599" width="6" style="18" customWidth="1"/>
    <col min="4600" max="4600" width="33.28515625" style="18" customWidth="1"/>
    <col min="4601" max="4601" width="4.28515625" style="18" customWidth="1"/>
    <col min="4602" max="4602" width="22.140625" style="18" bestFit="1" customWidth="1"/>
    <col min="4603" max="4603" width="4.28515625" style="18" customWidth="1"/>
    <col min="4604" max="4604" width="22.140625" style="18" bestFit="1" customWidth="1"/>
    <col min="4605" max="4605" width="16.28515625" style="18" bestFit="1" customWidth="1"/>
    <col min="4606" max="4606" width="12.140625" style="18"/>
    <col min="4607" max="4607" width="13.28515625" style="18" bestFit="1" customWidth="1"/>
    <col min="4608" max="4848" width="12.140625" style="18"/>
    <col min="4849" max="4849" width="7.140625" style="18" customWidth="1"/>
    <col min="4850" max="4850" width="5.140625" style="18" customWidth="1"/>
    <col min="4851" max="4851" width="6" style="18" customWidth="1"/>
    <col min="4852" max="4852" width="4.28515625" style="18" customWidth="1"/>
    <col min="4853" max="4853" width="6" style="18" customWidth="1"/>
    <col min="4854" max="4854" width="4.28515625" style="18" customWidth="1"/>
    <col min="4855" max="4855" width="6" style="18" customWidth="1"/>
    <col min="4856" max="4856" width="33.28515625" style="18" customWidth="1"/>
    <col min="4857" max="4857" width="4.28515625" style="18" customWidth="1"/>
    <col min="4858" max="4858" width="22.140625" style="18" bestFit="1" customWidth="1"/>
    <col min="4859" max="4859" width="4.28515625" style="18" customWidth="1"/>
    <col min="4860" max="4860" width="22.140625" style="18" bestFit="1" customWidth="1"/>
    <col min="4861" max="4861" width="16.28515625" style="18" bestFit="1" customWidth="1"/>
    <col min="4862" max="4862" width="12.140625" style="18"/>
    <col min="4863" max="4863" width="13.28515625" style="18" bestFit="1" customWidth="1"/>
    <col min="4864" max="5104" width="12.140625" style="18"/>
    <col min="5105" max="5105" width="7.140625" style="18" customWidth="1"/>
    <col min="5106" max="5106" width="5.140625" style="18" customWidth="1"/>
    <col min="5107" max="5107" width="6" style="18" customWidth="1"/>
    <col min="5108" max="5108" width="4.28515625" style="18" customWidth="1"/>
    <col min="5109" max="5109" width="6" style="18" customWidth="1"/>
    <col min="5110" max="5110" width="4.28515625" style="18" customWidth="1"/>
    <col min="5111" max="5111" width="6" style="18" customWidth="1"/>
    <col min="5112" max="5112" width="33.28515625" style="18" customWidth="1"/>
    <col min="5113" max="5113" width="4.28515625" style="18" customWidth="1"/>
    <col min="5114" max="5114" width="22.140625" style="18" bestFit="1" customWidth="1"/>
    <col min="5115" max="5115" width="4.28515625" style="18" customWidth="1"/>
    <col min="5116" max="5116" width="22.140625" style="18" bestFit="1" customWidth="1"/>
    <col min="5117" max="5117" width="16.28515625" style="18" bestFit="1" customWidth="1"/>
    <col min="5118" max="5118" width="12.140625" style="18"/>
    <col min="5119" max="5119" width="13.28515625" style="18" bestFit="1" customWidth="1"/>
    <col min="5120" max="5360" width="12.140625" style="18"/>
    <col min="5361" max="5361" width="7.140625" style="18" customWidth="1"/>
    <col min="5362" max="5362" width="5.140625" style="18" customWidth="1"/>
    <col min="5363" max="5363" width="6" style="18" customWidth="1"/>
    <col min="5364" max="5364" width="4.28515625" style="18" customWidth="1"/>
    <col min="5365" max="5365" width="6" style="18" customWidth="1"/>
    <col min="5366" max="5366" width="4.28515625" style="18" customWidth="1"/>
    <col min="5367" max="5367" width="6" style="18" customWidth="1"/>
    <col min="5368" max="5368" width="33.28515625" style="18" customWidth="1"/>
    <col min="5369" max="5369" width="4.28515625" style="18" customWidth="1"/>
    <col min="5370" max="5370" width="22.140625" style="18" bestFit="1" customWidth="1"/>
    <col min="5371" max="5371" width="4.28515625" style="18" customWidth="1"/>
    <col min="5372" max="5372" width="22.140625" style="18" bestFit="1" customWidth="1"/>
    <col min="5373" max="5373" width="16.28515625" style="18" bestFit="1" customWidth="1"/>
    <col min="5374" max="5374" width="12.140625" style="18"/>
    <col min="5375" max="5375" width="13.28515625" style="18" bestFit="1" customWidth="1"/>
    <col min="5376" max="5616" width="12.140625" style="18"/>
    <col min="5617" max="5617" width="7.140625" style="18" customWidth="1"/>
    <col min="5618" max="5618" width="5.140625" style="18" customWidth="1"/>
    <col min="5619" max="5619" width="6" style="18" customWidth="1"/>
    <col min="5620" max="5620" width="4.28515625" style="18" customWidth="1"/>
    <col min="5621" max="5621" width="6" style="18" customWidth="1"/>
    <col min="5622" max="5622" width="4.28515625" style="18" customWidth="1"/>
    <col min="5623" max="5623" width="6" style="18" customWidth="1"/>
    <col min="5624" max="5624" width="33.28515625" style="18" customWidth="1"/>
    <col min="5625" max="5625" width="4.28515625" style="18" customWidth="1"/>
    <col min="5626" max="5626" width="22.140625" style="18" bestFit="1" customWidth="1"/>
    <col min="5627" max="5627" width="4.28515625" style="18" customWidth="1"/>
    <col min="5628" max="5628" width="22.140625" style="18" bestFit="1" customWidth="1"/>
    <col min="5629" max="5629" width="16.28515625" style="18" bestFit="1" customWidth="1"/>
    <col min="5630" max="5630" width="12.140625" style="18"/>
    <col min="5631" max="5631" width="13.28515625" style="18" bestFit="1" customWidth="1"/>
    <col min="5632" max="5872" width="12.140625" style="18"/>
    <col min="5873" max="5873" width="7.140625" style="18" customWidth="1"/>
    <col min="5874" max="5874" width="5.140625" style="18" customWidth="1"/>
    <col min="5875" max="5875" width="6" style="18" customWidth="1"/>
    <col min="5876" max="5876" width="4.28515625" style="18" customWidth="1"/>
    <col min="5877" max="5877" width="6" style="18" customWidth="1"/>
    <col min="5878" max="5878" width="4.28515625" style="18" customWidth="1"/>
    <col min="5879" max="5879" width="6" style="18" customWidth="1"/>
    <col min="5880" max="5880" width="33.28515625" style="18" customWidth="1"/>
    <col min="5881" max="5881" width="4.28515625" style="18" customWidth="1"/>
    <col min="5882" max="5882" width="22.140625" style="18" bestFit="1" customWidth="1"/>
    <col min="5883" max="5883" width="4.28515625" style="18" customWidth="1"/>
    <col min="5884" max="5884" width="22.140625" style="18" bestFit="1" customWidth="1"/>
    <col min="5885" max="5885" width="16.28515625" style="18" bestFit="1" customWidth="1"/>
    <col min="5886" max="5886" width="12.140625" style="18"/>
    <col min="5887" max="5887" width="13.28515625" style="18" bestFit="1" customWidth="1"/>
    <col min="5888" max="6128" width="12.140625" style="18"/>
    <col min="6129" max="6129" width="7.140625" style="18" customWidth="1"/>
    <col min="6130" max="6130" width="5.140625" style="18" customWidth="1"/>
    <col min="6131" max="6131" width="6" style="18" customWidth="1"/>
    <col min="6132" max="6132" width="4.28515625" style="18" customWidth="1"/>
    <col min="6133" max="6133" width="6" style="18" customWidth="1"/>
    <col min="6134" max="6134" width="4.28515625" style="18" customWidth="1"/>
    <col min="6135" max="6135" width="6" style="18" customWidth="1"/>
    <col min="6136" max="6136" width="33.28515625" style="18" customWidth="1"/>
    <col min="6137" max="6137" width="4.28515625" style="18" customWidth="1"/>
    <col min="6138" max="6138" width="22.140625" style="18" bestFit="1" customWidth="1"/>
    <col min="6139" max="6139" width="4.28515625" style="18" customWidth="1"/>
    <col min="6140" max="6140" width="22.140625" style="18" bestFit="1" customWidth="1"/>
    <col min="6141" max="6141" width="16.28515625" style="18" bestFit="1" customWidth="1"/>
    <col min="6142" max="6142" width="12.140625" style="18"/>
    <col min="6143" max="6143" width="13.28515625" style="18" bestFit="1" customWidth="1"/>
    <col min="6144" max="6384" width="12.140625" style="18"/>
    <col min="6385" max="6385" width="7.140625" style="18" customWidth="1"/>
    <col min="6386" max="6386" width="5.140625" style="18" customWidth="1"/>
    <col min="6387" max="6387" width="6" style="18" customWidth="1"/>
    <col min="6388" max="6388" width="4.28515625" style="18" customWidth="1"/>
    <col min="6389" max="6389" width="6" style="18" customWidth="1"/>
    <col min="6390" max="6390" width="4.28515625" style="18" customWidth="1"/>
    <col min="6391" max="6391" width="6" style="18" customWidth="1"/>
    <col min="6392" max="6392" width="33.28515625" style="18" customWidth="1"/>
    <col min="6393" max="6393" width="4.28515625" style="18" customWidth="1"/>
    <col min="6394" max="6394" width="22.140625" style="18" bestFit="1" customWidth="1"/>
    <col min="6395" max="6395" width="4.28515625" style="18" customWidth="1"/>
    <col min="6396" max="6396" width="22.140625" style="18" bestFit="1" customWidth="1"/>
    <col min="6397" max="6397" width="16.28515625" style="18" bestFit="1" customWidth="1"/>
    <col min="6398" max="6398" width="12.140625" style="18"/>
    <col min="6399" max="6399" width="13.28515625" style="18" bestFit="1" customWidth="1"/>
    <col min="6400" max="6640" width="12.140625" style="18"/>
    <col min="6641" max="6641" width="7.140625" style="18" customWidth="1"/>
    <col min="6642" max="6642" width="5.140625" style="18" customWidth="1"/>
    <col min="6643" max="6643" width="6" style="18" customWidth="1"/>
    <col min="6644" max="6644" width="4.28515625" style="18" customWidth="1"/>
    <col min="6645" max="6645" width="6" style="18" customWidth="1"/>
    <col min="6646" max="6646" width="4.28515625" style="18" customWidth="1"/>
    <col min="6647" max="6647" width="6" style="18" customWidth="1"/>
    <col min="6648" max="6648" width="33.28515625" style="18" customWidth="1"/>
    <col min="6649" max="6649" width="4.28515625" style="18" customWidth="1"/>
    <col min="6650" max="6650" width="22.140625" style="18" bestFit="1" customWidth="1"/>
    <col min="6651" max="6651" width="4.28515625" style="18" customWidth="1"/>
    <col min="6652" max="6652" width="22.140625" style="18" bestFit="1" customWidth="1"/>
    <col min="6653" max="6653" width="16.28515625" style="18" bestFit="1" customWidth="1"/>
    <col min="6654" max="6654" width="12.140625" style="18"/>
    <col min="6655" max="6655" width="13.28515625" style="18" bestFit="1" customWidth="1"/>
    <col min="6656" max="6896" width="12.140625" style="18"/>
    <col min="6897" max="6897" width="7.140625" style="18" customWidth="1"/>
    <col min="6898" max="6898" width="5.140625" style="18" customWidth="1"/>
    <col min="6899" max="6899" width="6" style="18" customWidth="1"/>
    <col min="6900" max="6900" width="4.28515625" style="18" customWidth="1"/>
    <col min="6901" max="6901" width="6" style="18" customWidth="1"/>
    <col min="6902" max="6902" width="4.28515625" style="18" customWidth="1"/>
    <col min="6903" max="6903" width="6" style="18" customWidth="1"/>
    <col min="6904" max="6904" width="33.28515625" style="18" customWidth="1"/>
    <col min="6905" max="6905" width="4.28515625" style="18" customWidth="1"/>
    <col min="6906" max="6906" width="22.140625" style="18" bestFit="1" customWidth="1"/>
    <col min="6907" max="6907" width="4.28515625" style="18" customWidth="1"/>
    <col min="6908" max="6908" width="22.140625" style="18" bestFit="1" customWidth="1"/>
    <col min="6909" max="6909" width="16.28515625" style="18" bestFit="1" customWidth="1"/>
    <col min="6910" max="6910" width="12.140625" style="18"/>
    <col min="6911" max="6911" width="13.28515625" style="18" bestFit="1" customWidth="1"/>
    <col min="6912" max="7152" width="12.140625" style="18"/>
    <col min="7153" max="7153" width="7.140625" style="18" customWidth="1"/>
    <col min="7154" max="7154" width="5.140625" style="18" customWidth="1"/>
    <col min="7155" max="7155" width="6" style="18" customWidth="1"/>
    <col min="7156" max="7156" width="4.28515625" style="18" customWidth="1"/>
    <col min="7157" max="7157" width="6" style="18" customWidth="1"/>
    <col min="7158" max="7158" width="4.28515625" style="18" customWidth="1"/>
    <col min="7159" max="7159" width="6" style="18" customWidth="1"/>
    <col min="7160" max="7160" width="33.28515625" style="18" customWidth="1"/>
    <col min="7161" max="7161" width="4.28515625" style="18" customWidth="1"/>
    <col min="7162" max="7162" width="22.140625" style="18" bestFit="1" customWidth="1"/>
    <col min="7163" max="7163" width="4.28515625" style="18" customWidth="1"/>
    <col min="7164" max="7164" width="22.140625" style="18" bestFit="1" customWidth="1"/>
    <col min="7165" max="7165" width="16.28515625" style="18" bestFit="1" customWidth="1"/>
    <col min="7166" max="7166" width="12.140625" style="18"/>
    <col min="7167" max="7167" width="13.28515625" style="18" bestFit="1" customWidth="1"/>
    <col min="7168" max="7408" width="12.140625" style="18"/>
    <col min="7409" max="7409" width="7.140625" style="18" customWidth="1"/>
    <col min="7410" max="7410" width="5.140625" style="18" customWidth="1"/>
    <col min="7411" max="7411" width="6" style="18" customWidth="1"/>
    <col min="7412" max="7412" width="4.28515625" style="18" customWidth="1"/>
    <col min="7413" max="7413" width="6" style="18" customWidth="1"/>
    <col min="7414" max="7414" width="4.28515625" style="18" customWidth="1"/>
    <col min="7415" max="7415" width="6" style="18" customWidth="1"/>
    <col min="7416" max="7416" width="33.28515625" style="18" customWidth="1"/>
    <col min="7417" max="7417" width="4.28515625" style="18" customWidth="1"/>
    <col min="7418" max="7418" width="22.140625" style="18" bestFit="1" customWidth="1"/>
    <col min="7419" max="7419" width="4.28515625" style="18" customWidth="1"/>
    <col min="7420" max="7420" width="22.140625" style="18" bestFit="1" customWidth="1"/>
    <col min="7421" max="7421" width="16.28515625" style="18" bestFit="1" customWidth="1"/>
    <col min="7422" max="7422" width="12.140625" style="18"/>
    <col min="7423" max="7423" width="13.28515625" style="18" bestFit="1" customWidth="1"/>
    <col min="7424" max="7664" width="12.140625" style="18"/>
    <col min="7665" max="7665" width="7.140625" style="18" customWidth="1"/>
    <col min="7666" max="7666" width="5.140625" style="18" customWidth="1"/>
    <col min="7667" max="7667" width="6" style="18" customWidth="1"/>
    <col min="7668" max="7668" width="4.28515625" style="18" customWidth="1"/>
    <col min="7669" max="7669" width="6" style="18" customWidth="1"/>
    <col min="7670" max="7670" width="4.28515625" style="18" customWidth="1"/>
    <col min="7671" max="7671" width="6" style="18" customWidth="1"/>
    <col min="7672" max="7672" width="33.28515625" style="18" customWidth="1"/>
    <col min="7673" max="7673" width="4.28515625" style="18" customWidth="1"/>
    <col min="7674" max="7674" width="22.140625" style="18" bestFit="1" customWidth="1"/>
    <col min="7675" max="7675" width="4.28515625" style="18" customWidth="1"/>
    <col min="7676" max="7676" width="22.140625" style="18" bestFit="1" customWidth="1"/>
    <col min="7677" max="7677" width="16.28515625" style="18" bestFit="1" customWidth="1"/>
    <col min="7678" max="7678" width="12.140625" style="18"/>
    <col min="7679" max="7679" width="13.28515625" style="18" bestFit="1" customWidth="1"/>
    <col min="7680" max="7920" width="12.140625" style="18"/>
    <col min="7921" max="7921" width="7.140625" style="18" customWidth="1"/>
    <col min="7922" max="7922" width="5.140625" style="18" customWidth="1"/>
    <col min="7923" max="7923" width="6" style="18" customWidth="1"/>
    <col min="7924" max="7924" width="4.28515625" style="18" customWidth="1"/>
    <col min="7925" max="7925" width="6" style="18" customWidth="1"/>
    <col min="7926" max="7926" width="4.28515625" style="18" customWidth="1"/>
    <col min="7927" max="7927" width="6" style="18" customWidth="1"/>
    <col min="7928" max="7928" width="33.28515625" style="18" customWidth="1"/>
    <col min="7929" max="7929" width="4.28515625" style="18" customWidth="1"/>
    <col min="7930" max="7930" width="22.140625" style="18" bestFit="1" customWidth="1"/>
    <col min="7931" max="7931" width="4.28515625" style="18" customWidth="1"/>
    <col min="7932" max="7932" width="22.140625" style="18" bestFit="1" customWidth="1"/>
    <col min="7933" max="7933" width="16.28515625" style="18" bestFit="1" customWidth="1"/>
    <col min="7934" max="7934" width="12.140625" style="18"/>
    <col min="7935" max="7935" width="13.28515625" style="18" bestFit="1" customWidth="1"/>
    <col min="7936" max="8176" width="12.140625" style="18"/>
    <col min="8177" max="8177" width="7.140625" style="18" customWidth="1"/>
    <col min="8178" max="8178" width="5.140625" style="18" customWidth="1"/>
    <col min="8179" max="8179" width="6" style="18" customWidth="1"/>
    <col min="8180" max="8180" width="4.28515625" style="18" customWidth="1"/>
    <col min="8181" max="8181" width="6" style="18" customWidth="1"/>
    <col min="8182" max="8182" width="4.28515625" style="18" customWidth="1"/>
    <col min="8183" max="8183" width="6" style="18" customWidth="1"/>
    <col min="8184" max="8184" width="33.28515625" style="18" customWidth="1"/>
    <col min="8185" max="8185" width="4.28515625" style="18" customWidth="1"/>
    <col min="8186" max="8186" width="22.140625" style="18" bestFit="1" customWidth="1"/>
    <col min="8187" max="8187" width="4.28515625" style="18" customWidth="1"/>
    <col min="8188" max="8188" width="22.140625" style="18" bestFit="1" customWidth="1"/>
    <col min="8189" max="8189" width="16.28515625" style="18" bestFit="1" customWidth="1"/>
    <col min="8190" max="8190" width="12.140625" style="18"/>
    <col min="8191" max="8191" width="13.28515625" style="18" bestFit="1" customWidth="1"/>
    <col min="8192" max="8432" width="12.140625" style="18"/>
    <col min="8433" max="8433" width="7.140625" style="18" customWidth="1"/>
    <col min="8434" max="8434" width="5.140625" style="18" customWidth="1"/>
    <col min="8435" max="8435" width="6" style="18" customWidth="1"/>
    <col min="8436" max="8436" width="4.28515625" style="18" customWidth="1"/>
    <col min="8437" max="8437" width="6" style="18" customWidth="1"/>
    <col min="8438" max="8438" width="4.28515625" style="18" customWidth="1"/>
    <col min="8439" max="8439" width="6" style="18" customWidth="1"/>
    <col min="8440" max="8440" width="33.28515625" style="18" customWidth="1"/>
    <col min="8441" max="8441" width="4.28515625" style="18" customWidth="1"/>
    <col min="8442" max="8442" width="22.140625" style="18" bestFit="1" customWidth="1"/>
    <col min="8443" max="8443" width="4.28515625" style="18" customWidth="1"/>
    <col min="8444" max="8444" width="22.140625" style="18" bestFit="1" customWidth="1"/>
    <col min="8445" max="8445" width="16.28515625" style="18" bestFit="1" customWidth="1"/>
    <col min="8446" max="8446" width="12.140625" style="18"/>
    <col min="8447" max="8447" width="13.28515625" style="18" bestFit="1" customWidth="1"/>
    <col min="8448" max="8688" width="12.140625" style="18"/>
    <col min="8689" max="8689" width="7.140625" style="18" customWidth="1"/>
    <col min="8690" max="8690" width="5.140625" style="18" customWidth="1"/>
    <col min="8691" max="8691" width="6" style="18" customWidth="1"/>
    <col min="8692" max="8692" width="4.28515625" style="18" customWidth="1"/>
    <col min="8693" max="8693" width="6" style="18" customWidth="1"/>
    <col min="8694" max="8694" width="4.28515625" style="18" customWidth="1"/>
    <col min="8695" max="8695" width="6" style="18" customWidth="1"/>
    <col min="8696" max="8696" width="33.28515625" style="18" customWidth="1"/>
    <col min="8697" max="8697" width="4.28515625" style="18" customWidth="1"/>
    <col min="8698" max="8698" width="22.140625" style="18" bestFit="1" customWidth="1"/>
    <col min="8699" max="8699" width="4.28515625" style="18" customWidth="1"/>
    <col min="8700" max="8700" width="22.140625" style="18" bestFit="1" customWidth="1"/>
    <col min="8701" max="8701" width="16.28515625" style="18" bestFit="1" customWidth="1"/>
    <col min="8702" max="8702" width="12.140625" style="18"/>
    <col min="8703" max="8703" width="13.28515625" style="18" bestFit="1" customWidth="1"/>
    <col min="8704" max="8944" width="12.140625" style="18"/>
    <col min="8945" max="8945" width="7.140625" style="18" customWidth="1"/>
    <col min="8946" max="8946" width="5.140625" style="18" customWidth="1"/>
    <col min="8947" max="8947" width="6" style="18" customWidth="1"/>
    <col min="8948" max="8948" width="4.28515625" style="18" customWidth="1"/>
    <col min="8949" max="8949" width="6" style="18" customWidth="1"/>
    <col min="8950" max="8950" width="4.28515625" style="18" customWidth="1"/>
    <col min="8951" max="8951" width="6" style="18" customWidth="1"/>
    <col min="8952" max="8952" width="33.28515625" style="18" customWidth="1"/>
    <col min="8953" max="8953" width="4.28515625" style="18" customWidth="1"/>
    <col min="8954" max="8954" width="22.140625" style="18" bestFit="1" customWidth="1"/>
    <col min="8955" max="8955" width="4.28515625" style="18" customWidth="1"/>
    <col min="8956" max="8956" width="22.140625" style="18" bestFit="1" customWidth="1"/>
    <col min="8957" max="8957" width="16.28515625" style="18" bestFit="1" customWidth="1"/>
    <col min="8958" max="8958" width="12.140625" style="18"/>
    <col min="8959" max="8959" width="13.28515625" style="18" bestFit="1" customWidth="1"/>
    <col min="8960" max="9200" width="12.140625" style="18"/>
    <col min="9201" max="9201" width="7.140625" style="18" customWidth="1"/>
    <col min="9202" max="9202" width="5.140625" style="18" customWidth="1"/>
    <col min="9203" max="9203" width="6" style="18" customWidth="1"/>
    <col min="9204" max="9204" width="4.28515625" style="18" customWidth="1"/>
    <col min="9205" max="9205" width="6" style="18" customWidth="1"/>
    <col min="9206" max="9206" width="4.28515625" style="18" customWidth="1"/>
    <col min="9207" max="9207" width="6" style="18" customWidth="1"/>
    <col min="9208" max="9208" width="33.28515625" style="18" customWidth="1"/>
    <col min="9209" max="9209" width="4.28515625" style="18" customWidth="1"/>
    <col min="9210" max="9210" width="22.140625" style="18" bestFit="1" customWidth="1"/>
    <col min="9211" max="9211" width="4.28515625" style="18" customWidth="1"/>
    <col min="9212" max="9212" width="22.140625" style="18" bestFit="1" customWidth="1"/>
    <col min="9213" max="9213" width="16.28515625" style="18" bestFit="1" customWidth="1"/>
    <col min="9214" max="9214" width="12.140625" style="18"/>
    <col min="9215" max="9215" width="13.28515625" style="18" bestFit="1" customWidth="1"/>
    <col min="9216" max="9456" width="12.140625" style="18"/>
    <col min="9457" max="9457" width="7.140625" style="18" customWidth="1"/>
    <col min="9458" max="9458" width="5.140625" style="18" customWidth="1"/>
    <col min="9459" max="9459" width="6" style="18" customWidth="1"/>
    <col min="9460" max="9460" width="4.28515625" style="18" customWidth="1"/>
    <col min="9461" max="9461" width="6" style="18" customWidth="1"/>
    <col min="9462" max="9462" width="4.28515625" style="18" customWidth="1"/>
    <col min="9463" max="9463" width="6" style="18" customWidth="1"/>
    <col min="9464" max="9464" width="33.28515625" style="18" customWidth="1"/>
    <col min="9465" max="9465" width="4.28515625" style="18" customWidth="1"/>
    <col min="9466" max="9466" width="22.140625" style="18" bestFit="1" customWidth="1"/>
    <col min="9467" max="9467" width="4.28515625" style="18" customWidth="1"/>
    <col min="9468" max="9468" width="22.140625" style="18" bestFit="1" customWidth="1"/>
    <col min="9469" max="9469" width="16.28515625" style="18" bestFit="1" customWidth="1"/>
    <col min="9470" max="9470" width="12.140625" style="18"/>
    <col min="9471" max="9471" width="13.28515625" style="18" bestFit="1" customWidth="1"/>
    <col min="9472" max="9712" width="12.140625" style="18"/>
    <col min="9713" max="9713" width="7.140625" style="18" customWidth="1"/>
    <col min="9714" max="9714" width="5.140625" style="18" customWidth="1"/>
    <col min="9715" max="9715" width="6" style="18" customWidth="1"/>
    <col min="9716" max="9716" width="4.28515625" style="18" customWidth="1"/>
    <col min="9717" max="9717" width="6" style="18" customWidth="1"/>
    <col min="9718" max="9718" width="4.28515625" style="18" customWidth="1"/>
    <col min="9719" max="9719" width="6" style="18" customWidth="1"/>
    <col min="9720" max="9720" width="33.28515625" style="18" customWidth="1"/>
    <col min="9721" max="9721" width="4.28515625" style="18" customWidth="1"/>
    <col min="9722" max="9722" width="22.140625" style="18" bestFit="1" customWidth="1"/>
    <col min="9723" max="9723" width="4.28515625" style="18" customWidth="1"/>
    <col min="9724" max="9724" width="22.140625" style="18" bestFit="1" customWidth="1"/>
    <col min="9725" max="9725" width="16.28515625" style="18" bestFit="1" customWidth="1"/>
    <col min="9726" max="9726" width="12.140625" style="18"/>
    <col min="9727" max="9727" width="13.28515625" style="18" bestFit="1" customWidth="1"/>
    <col min="9728" max="9968" width="12.140625" style="18"/>
    <col min="9969" max="9969" width="7.140625" style="18" customWidth="1"/>
    <col min="9970" max="9970" width="5.140625" style="18" customWidth="1"/>
    <col min="9971" max="9971" width="6" style="18" customWidth="1"/>
    <col min="9972" max="9972" width="4.28515625" style="18" customWidth="1"/>
    <col min="9973" max="9973" width="6" style="18" customWidth="1"/>
    <col min="9974" max="9974" width="4.28515625" style="18" customWidth="1"/>
    <col min="9975" max="9975" width="6" style="18" customWidth="1"/>
    <col min="9976" max="9976" width="33.28515625" style="18" customWidth="1"/>
    <col min="9977" max="9977" width="4.28515625" style="18" customWidth="1"/>
    <col min="9978" max="9978" width="22.140625" style="18" bestFit="1" customWidth="1"/>
    <col min="9979" max="9979" width="4.28515625" style="18" customWidth="1"/>
    <col min="9980" max="9980" width="22.140625" style="18" bestFit="1" customWidth="1"/>
    <col min="9981" max="9981" width="16.28515625" style="18" bestFit="1" customWidth="1"/>
    <col min="9982" max="9982" width="12.140625" style="18"/>
    <col min="9983" max="9983" width="13.28515625" style="18" bestFit="1" customWidth="1"/>
    <col min="9984" max="10224" width="12.140625" style="18"/>
    <col min="10225" max="10225" width="7.140625" style="18" customWidth="1"/>
    <col min="10226" max="10226" width="5.140625" style="18" customWidth="1"/>
    <col min="10227" max="10227" width="6" style="18" customWidth="1"/>
    <col min="10228" max="10228" width="4.28515625" style="18" customWidth="1"/>
    <col min="10229" max="10229" width="6" style="18" customWidth="1"/>
    <col min="10230" max="10230" width="4.28515625" style="18" customWidth="1"/>
    <col min="10231" max="10231" width="6" style="18" customWidth="1"/>
    <col min="10232" max="10232" width="33.28515625" style="18" customWidth="1"/>
    <col min="10233" max="10233" width="4.28515625" style="18" customWidth="1"/>
    <col min="10234" max="10234" width="22.140625" style="18" bestFit="1" customWidth="1"/>
    <col min="10235" max="10235" width="4.28515625" style="18" customWidth="1"/>
    <col min="10236" max="10236" width="22.140625" style="18" bestFit="1" customWidth="1"/>
    <col min="10237" max="10237" width="16.28515625" style="18" bestFit="1" customWidth="1"/>
    <col min="10238" max="10238" width="12.140625" style="18"/>
    <col min="10239" max="10239" width="13.28515625" style="18" bestFit="1" customWidth="1"/>
    <col min="10240" max="10480" width="12.140625" style="18"/>
    <col min="10481" max="10481" width="7.140625" style="18" customWidth="1"/>
    <col min="10482" max="10482" width="5.140625" style="18" customWidth="1"/>
    <col min="10483" max="10483" width="6" style="18" customWidth="1"/>
    <col min="10484" max="10484" width="4.28515625" style="18" customWidth="1"/>
    <col min="10485" max="10485" width="6" style="18" customWidth="1"/>
    <col min="10486" max="10486" width="4.28515625" style="18" customWidth="1"/>
    <col min="10487" max="10487" width="6" style="18" customWidth="1"/>
    <col min="10488" max="10488" width="33.28515625" style="18" customWidth="1"/>
    <col min="10489" max="10489" width="4.28515625" style="18" customWidth="1"/>
    <col min="10490" max="10490" width="22.140625" style="18" bestFit="1" customWidth="1"/>
    <col min="10491" max="10491" width="4.28515625" style="18" customWidth="1"/>
    <col min="10492" max="10492" width="22.140625" style="18" bestFit="1" customWidth="1"/>
    <col min="10493" max="10493" width="16.28515625" style="18" bestFit="1" customWidth="1"/>
    <col min="10494" max="10494" width="12.140625" style="18"/>
    <col min="10495" max="10495" width="13.28515625" style="18" bestFit="1" customWidth="1"/>
    <col min="10496" max="10736" width="12.140625" style="18"/>
    <col min="10737" max="10737" width="7.140625" style="18" customWidth="1"/>
    <col min="10738" max="10738" width="5.140625" style="18" customWidth="1"/>
    <col min="10739" max="10739" width="6" style="18" customWidth="1"/>
    <col min="10740" max="10740" width="4.28515625" style="18" customWidth="1"/>
    <col min="10741" max="10741" width="6" style="18" customWidth="1"/>
    <col min="10742" max="10742" width="4.28515625" style="18" customWidth="1"/>
    <col min="10743" max="10743" width="6" style="18" customWidth="1"/>
    <col min="10744" max="10744" width="33.28515625" style="18" customWidth="1"/>
    <col min="10745" max="10745" width="4.28515625" style="18" customWidth="1"/>
    <col min="10746" max="10746" width="22.140625" style="18" bestFit="1" customWidth="1"/>
    <col min="10747" max="10747" width="4.28515625" style="18" customWidth="1"/>
    <col min="10748" max="10748" width="22.140625" style="18" bestFit="1" customWidth="1"/>
    <col min="10749" max="10749" width="16.28515625" style="18" bestFit="1" customWidth="1"/>
    <col min="10750" max="10750" width="12.140625" style="18"/>
    <col min="10751" max="10751" width="13.28515625" style="18" bestFit="1" customWidth="1"/>
    <col min="10752" max="10992" width="12.140625" style="18"/>
    <col min="10993" max="10993" width="7.140625" style="18" customWidth="1"/>
    <col min="10994" max="10994" width="5.140625" style="18" customWidth="1"/>
    <col min="10995" max="10995" width="6" style="18" customWidth="1"/>
    <col min="10996" max="10996" width="4.28515625" style="18" customWidth="1"/>
    <col min="10997" max="10997" width="6" style="18" customWidth="1"/>
    <col min="10998" max="10998" width="4.28515625" style="18" customWidth="1"/>
    <col min="10999" max="10999" width="6" style="18" customWidth="1"/>
    <col min="11000" max="11000" width="33.28515625" style="18" customWidth="1"/>
    <col min="11001" max="11001" width="4.28515625" style="18" customWidth="1"/>
    <col min="11002" max="11002" width="22.140625" style="18" bestFit="1" customWidth="1"/>
    <col min="11003" max="11003" width="4.28515625" style="18" customWidth="1"/>
    <col min="11004" max="11004" width="22.140625" style="18" bestFit="1" customWidth="1"/>
    <col min="11005" max="11005" width="16.28515625" style="18" bestFit="1" customWidth="1"/>
    <col min="11006" max="11006" width="12.140625" style="18"/>
    <col min="11007" max="11007" width="13.28515625" style="18" bestFit="1" customWidth="1"/>
    <col min="11008" max="11248" width="12.140625" style="18"/>
    <col min="11249" max="11249" width="7.140625" style="18" customWidth="1"/>
    <col min="11250" max="11250" width="5.140625" style="18" customWidth="1"/>
    <col min="11251" max="11251" width="6" style="18" customWidth="1"/>
    <col min="11252" max="11252" width="4.28515625" style="18" customWidth="1"/>
    <col min="11253" max="11253" width="6" style="18" customWidth="1"/>
    <col min="11254" max="11254" width="4.28515625" style="18" customWidth="1"/>
    <col min="11255" max="11255" width="6" style="18" customWidth="1"/>
    <col min="11256" max="11256" width="33.28515625" style="18" customWidth="1"/>
    <col min="11257" max="11257" width="4.28515625" style="18" customWidth="1"/>
    <col min="11258" max="11258" width="22.140625" style="18" bestFit="1" customWidth="1"/>
    <col min="11259" max="11259" width="4.28515625" style="18" customWidth="1"/>
    <col min="11260" max="11260" width="22.140625" style="18" bestFit="1" customWidth="1"/>
    <col min="11261" max="11261" width="16.28515625" style="18" bestFit="1" customWidth="1"/>
    <col min="11262" max="11262" width="12.140625" style="18"/>
    <col min="11263" max="11263" width="13.28515625" style="18" bestFit="1" customWidth="1"/>
    <col min="11264" max="11504" width="12.140625" style="18"/>
    <col min="11505" max="11505" width="7.140625" style="18" customWidth="1"/>
    <col min="11506" max="11506" width="5.140625" style="18" customWidth="1"/>
    <col min="11507" max="11507" width="6" style="18" customWidth="1"/>
    <col min="11508" max="11508" width="4.28515625" style="18" customWidth="1"/>
    <col min="11509" max="11509" width="6" style="18" customWidth="1"/>
    <col min="11510" max="11510" width="4.28515625" style="18" customWidth="1"/>
    <col min="11511" max="11511" width="6" style="18" customWidth="1"/>
    <col min="11512" max="11512" width="33.28515625" style="18" customWidth="1"/>
    <col min="11513" max="11513" width="4.28515625" style="18" customWidth="1"/>
    <col min="11514" max="11514" width="22.140625" style="18" bestFit="1" customWidth="1"/>
    <col min="11515" max="11515" width="4.28515625" style="18" customWidth="1"/>
    <col min="11516" max="11516" width="22.140625" style="18" bestFit="1" customWidth="1"/>
    <col min="11517" max="11517" width="16.28515625" style="18" bestFit="1" customWidth="1"/>
    <col min="11518" max="11518" width="12.140625" style="18"/>
    <col min="11519" max="11519" width="13.28515625" style="18" bestFit="1" customWidth="1"/>
    <col min="11520" max="11760" width="12.140625" style="18"/>
    <col min="11761" max="11761" width="7.140625" style="18" customWidth="1"/>
    <col min="11762" max="11762" width="5.140625" style="18" customWidth="1"/>
    <col min="11763" max="11763" width="6" style="18" customWidth="1"/>
    <col min="11764" max="11764" width="4.28515625" style="18" customWidth="1"/>
    <col min="11765" max="11765" width="6" style="18" customWidth="1"/>
    <col min="11766" max="11766" width="4.28515625" style="18" customWidth="1"/>
    <col min="11767" max="11767" width="6" style="18" customWidth="1"/>
    <col min="11768" max="11768" width="33.28515625" style="18" customWidth="1"/>
    <col min="11769" max="11769" width="4.28515625" style="18" customWidth="1"/>
    <col min="11770" max="11770" width="22.140625" style="18" bestFit="1" customWidth="1"/>
    <col min="11771" max="11771" width="4.28515625" style="18" customWidth="1"/>
    <col min="11772" max="11772" width="22.140625" style="18" bestFit="1" customWidth="1"/>
    <col min="11773" max="11773" width="16.28515625" style="18" bestFit="1" customWidth="1"/>
    <col min="11774" max="11774" width="12.140625" style="18"/>
    <col min="11775" max="11775" width="13.28515625" style="18" bestFit="1" customWidth="1"/>
    <col min="11776" max="12016" width="12.140625" style="18"/>
    <col min="12017" max="12017" width="7.140625" style="18" customWidth="1"/>
    <col min="12018" max="12018" width="5.140625" style="18" customWidth="1"/>
    <col min="12019" max="12019" width="6" style="18" customWidth="1"/>
    <col min="12020" max="12020" width="4.28515625" style="18" customWidth="1"/>
    <col min="12021" max="12021" width="6" style="18" customWidth="1"/>
    <col min="12022" max="12022" width="4.28515625" style="18" customWidth="1"/>
    <col min="12023" max="12023" width="6" style="18" customWidth="1"/>
    <col min="12024" max="12024" width="33.28515625" style="18" customWidth="1"/>
    <col min="12025" max="12025" width="4.28515625" style="18" customWidth="1"/>
    <col min="12026" max="12026" width="22.140625" style="18" bestFit="1" customWidth="1"/>
    <col min="12027" max="12027" width="4.28515625" style="18" customWidth="1"/>
    <col min="12028" max="12028" width="22.140625" style="18" bestFit="1" customWidth="1"/>
    <col min="12029" max="12029" width="16.28515625" style="18" bestFit="1" customWidth="1"/>
    <col min="12030" max="12030" width="12.140625" style="18"/>
    <col min="12031" max="12031" width="13.28515625" style="18" bestFit="1" customWidth="1"/>
    <col min="12032" max="12272" width="12.140625" style="18"/>
    <col min="12273" max="12273" width="7.140625" style="18" customWidth="1"/>
    <col min="12274" max="12274" width="5.140625" style="18" customWidth="1"/>
    <col min="12275" max="12275" width="6" style="18" customWidth="1"/>
    <col min="12276" max="12276" width="4.28515625" style="18" customWidth="1"/>
    <col min="12277" max="12277" width="6" style="18" customWidth="1"/>
    <col min="12278" max="12278" width="4.28515625" style="18" customWidth="1"/>
    <col min="12279" max="12279" width="6" style="18" customWidth="1"/>
    <col min="12280" max="12280" width="33.28515625" style="18" customWidth="1"/>
    <col min="12281" max="12281" width="4.28515625" style="18" customWidth="1"/>
    <col min="12282" max="12282" width="22.140625" style="18" bestFit="1" customWidth="1"/>
    <col min="12283" max="12283" width="4.28515625" style="18" customWidth="1"/>
    <col min="12284" max="12284" width="22.140625" style="18" bestFit="1" customWidth="1"/>
    <col min="12285" max="12285" width="16.28515625" style="18" bestFit="1" customWidth="1"/>
    <col min="12286" max="12286" width="12.140625" style="18"/>
    <col min="12287" max="12287" width="13.28515625" style="18" bestFit="1" customWidth="1"/>
    <col min="12288" max="12528" width="12.140625" style="18"/>
    <col min="12529" max="12529" width="7.140625" style="18" customWidth="1"/>
    <col min="12530" max="12530" width="5.140625" style="18" customWidth="1"/>
    <col min="12531" max="12531" width="6" style="18" customWidth="1"/>
    <col min="12532" max="12532" width="4.28515625" style="18" customWidth="1"/>
    <col min="12533" max="12533" width="6" style="18" customWidth="1"/>
    <col min="12534" max="12534" width="4.28515625" style="18" customWidth="1"/>
    <col min="12535" max="12535" width="6" style="18" customWidth="1"/>
    <col min="12536" max="12536" width="33.28515625" style="18" customWidth="1"/>
    <col min="12537" max="12537" width="4.28515625" style="18" customWidth="1"/>
    <col min="12538" max="12538" width="22.140625" style="18" bestFit="1" customWidth="1"/>
    <col min="12539" max="12539" width="4.28515625" style="18" customWidth="1"/>
    <col min="12540" max="12540" width="22.140625" style="18" bestFit="1" customWidth="1"/>
    <col min="12541" max="12541" width="16.28515625" style="18" bestFit="1" customWidth="1"/>
    <col min="12542" max="12542" width="12.140625" style="18"/>
    <col min="12543" max="12543" width="13.28515625" style="18" bestFit="1" customWidth="1"/>
    <col min="12544" max="12784" width="12.140625" style="18"/>
    <col min="12785" max="12785" width="7.140625" style="18" customWidth="1"/>
    <col min="12786" max="12786" width="5.140625" style="18" customWidth="1"/>
    <col min="12787" max="12787" width="6" style="18" customWidth="1"/>
    <col min="12788" max="12788" width="4.28515625" style="18" customWidth="1"/>
    <col min="12789" max="12789" width="6" style="18" customWidth="1"/>
    <col min="12790" max="12790" width="4.28515625" style="18" customWidth="1"/>
    <col min="12791" max="12791" width="6" style="18" customWidth="1"/>
    <col min="12792" max="12792" width="33.28515625" style="18" customWidth="1"/>
    <col min="12793" max="12793" width="4.28515625" style="18" customWidth="1"/>
    <col min="12794" max="12794" width="22.140625" style="18" bestFit="1" customWidth="1"/>
    <col min="12795" max="12795" width="4.28515625" style="18" customWidth="1"/>
    <col min="12796" max="12796" width="22.140625" style="18" bestFit="1" customWidth="1"/>
    <col min="12797" max="12797" width="16.28515625" style="18" bestFit="1" customWidth="1"/>
    <col min="12798" max="12798" width="12.140625" style="18"/>
    <col min="12799" max="12799" width="13.28515625" style="18" bestFit="1" customWidth="1"/>
    <col min="12800" max="13040" width="12.140625" style="18"/>
    <col min="13041" max="13041" width="7.140625" style="18" customWidth="1"/>
    <col min="13042" max="13042" width="5.140625" style="18" customWidth="1"/>
    <col min="13043" max="13043" width="6" style="18" customWidth="1"/>
    <col min="13044" max="13044" width="4.28515625" style="18" customWidth="1"/>
    <col min="13045" max="13045" width="6" style="18" customWidth="1"/>
    <col min="13046" max="13046" width="4.28515625" style="18" customWidth="1"/>
    <col min="13047" max="13047" width="6" style="18" customWidth="1"/>
    <col min="13048" max="13048" width="33.28515625" style="18" customWidth="1"/>
    <col min="13049" max="13049" width="4.28515625" style="18" customWidth="1"/>
    <col min="13050" max="13050" width="22.140625" style="18" bestFit="1" customWidth="1"/>
    <col min="13051" max="13051" width="4.28515625" style="18" customWidth="1"/>
    <col min="13052" max="13052" width="22.140625" style="18" bestFit="1" customWidth="1"/>
    <col min="13053" max="13053" width="16.28515625" style="18" bestFit="1" customWidth="1"/>
    <col min="13054" max="13054" width="12.140625" style="18"/>
    <col min="13055" max="13055" width="13.28515625" style="18" bestFit="1" customWidth="1"/>
    <col min="13056" max="13296" width="12.140625" style="18"/>
    <col min="13297" max="13297" width="7.140625" style="18" customWidth="1"/>
    <col min="13298" max="13298" width="5.140625" style="18" customWidth="1"/>
    <col min="13299" max="13299" width="6" style="18" customWidth="1"/>
    <col min="13300" max="13300" width="4.28515625" style="18" customWidth="1"/>
    <col min="13301" max="13301" width="6" style="18" customWidth="1"/>
    <col min="13302" max="13302" width="4.28515625" style="18" customWidth="1"/>
    <col min="13303" max="13303" width="6" style="18" customWidth="1"/>
    <col min="13304" max="13304" width="33.28515625" style="18" customWidth="1"/>
    <col min="13305" max="13305" width="4.28515625" style="18" customWidth="1"/>
    <col min="13306" max="13306" width="22.140625" style="18" bestFit="1" customWidth="1"/>
    <col min="13307" max="13307" width="4.28515625" style="18" customWidth="1"/>
    <col min="13308" max="13308" width="22.140625" style="18" bestFit="1" customWidth="1"/>
    <col min="13309" max="13309" width="16.28515625" style="18" bestFit="1" customWidth="1"/>
    <col min="13310" max="13310" width="12.140625" style="18"/>
    <col min="13311" max="13311" width="13.28515625" style="18" bestFit="1" customWidth="1"/>
    <col min="13312" max="13552" width="12.140625" style="18"/>
    <col min="13553" max="13553" width="7.140625" style="18" customWidth="1"/>
    <col min="13554" max="13554" width="5.140625" style="18" customWidth="1"/>
    <col min="13555" max="13555" width="6" style="18" customWidth="1"/>
    <col min="13556" max="13556" width="4.28515625" style="18" customWidth="1"/>
    <col min="13557" max="13557" width="6" style="18" customWidth="1"/>
    <col min="13558" max="13558" width="4.28515625" style="18" customWidth="1"/>
    <col min="13559" max="13559" width="6" style="18" customWidth="1"/>
    <col min="13560" max="13560" width="33.28515625" style="18" customWidth="1"/>
    <col min="13561" max="13561" width="4.28515625" style="18" customWidth="1"/>
    <col min="13562" max="13562" width="22.140625" style="18" bestFit="1" customWidth="1"/>
    <col min="13563" max="13563" width="4.28515625" style="18" customWidth="1"/>
    <col min="13564" max="13564" width="22.140625" style="18" bestFit="1" customWidth="1"/>
    <col min="13565" max="13565" width="16.28515625" style="18" bestFit="1" customWidth="1"/>
    <col min="13566" max="13566" width="12.140625" style="18"/>
    <col min="13567" max="13567" width="13.28515625" style="18" bestFit="1" customWidth="1"/>
    <col min="13568" max="13808" width="12.140625" style="18"/>
    <col min="13809" max="13809" width="7.140625" style="18" customWidth="1"/>
    <col min="13810" max="13810" width="5.140625" style="18" customWidth="1"/>
    <col min="13811" max="13811" width="6" style="18" customWidth="1"/>
    <col min="13812" max="13812" width="4.28515625" style="18" customWidth="1"/>
    <col min="13813" max="13813" width="6" style="18" customWidth="1"/>
    <col min="13814" max="13814" width="4.28515625" style="18" customWidth="1"/>
    <col min="13815" max="13815" width="6" style="18" customWidth="1"/>
    <col min="13816" max="13816" width="33.28515625" style="18" customWidth="1"/>
    <col min="13817" max="13817" width="4.28515625" style="18" customWidth="1"/>
    <col min="13818" max="13818" width="22.140625" style="18" bestFit="1" customWidth="1"/>
    <col min="13819" max="13819" width="4.28515625" style="18" customWidth="1"/>
    <col min="13820" max="13820" width="22.140625" style="18" bestFit="1" customWidth="1"/>
    <col min="13821" max="13821" width="16.28515625" style="18" bestFit="1" customWidth="1"/>
    <col min="13822" max="13822" width="12.140625" style="18"/>
    <col min="13823" max="13823" width="13.28515625" style="18" bestFit="1" customWidth="1"/>
    <col min="13824" max="14064" width="12.140625" style="18"/>
    <col min="14065" max="14065" width="7.140625" style="18" customWidth="1"/>
    <col min="14066" max="14066" width="5.140625" style="18" customWidth="1"/>
    <col min="14067" max="14067" width="6" style="18" customWidth="1"/>
    <col min="14068" max="14068" width="4.28515625" style="18" customWidth="1"/>
    <col min="14069" max="14069" width="6" style="18" customWidth="1"/>
    <col min="14070" max="14070" width="4.28515625" style="18" customWidth="1"/>
    <col min="14071" max="14071" width="6" style="18" customWidth="1"/>
    <col min="14072" max="14072" width="33.28515625" style="18" customWidth="1"/>
    <col min="14073" max="14073" width="4.28515625" style="18" customWidth="1"/>
    <col min="14074" max="14074" width="22.140625" style="18" bestFit="1" customWidth="1"/>
    <col min="14075" max="14075" width="4.28515625" style="18" customWidth="1"/>
    <col min="14076" max="14076" width="22.140625" style="18" bestFit="1" customWidth="1"/>
    <col min="14077" max="14077" width="16.28515625" style="18" bestFit="1" customWidth="1"/>
    <col min="14078" max="14078" width="12.140625" style="18"/>
    <col min="14079" max="14079" width="13.28515625" style="18" bestFit="1" customWidth="1"/>
    <col min="14080" max="14320" width="12.140625" style="18"/>
    <col min="14321" max="14321" width="7.140625" style="18" customWidth="1"/>
    <col min="14322" max="14322" width="5.140625" style="18" customWidth="1"/>
    <col min="14323" max="14323" width="6" style="18" customWidth="1"/>
    <col min="14324" max="14324" width="4.28515625" style="18" customWidth="1"/>
    <col min="14325" max="14325" width="6" style="18" customWidth="1"/>
    <col min="14326" max="14326" width="4.28515625" style="18" customWidth="1"/>
    <col min="14327" max="14327" width="6" style="18" customWidth="1"/>
    <col min="14328" max="14328" width="33.28515625" style="18" customWidth="1"/>
    <col min="14329" max="14329" width="4.28515625" style="18" customWidth="1"/>
    <col min="14330" max="14330" width="22.140625" style="18" bestFit="1" customWidth="1"/>
    <col min="14331" max="14331" width="4.28515625" style="18" customWidth="1"/>
    <col min="14332" max="14332" width="22.140625" style="18" bestFit="1" customWidth="1"/>
    <col min="14333" max="14333" width="16.28515625" style="18" bestFit="1" customWidth="1"/>
    <col min="14334" max="14334" width="12.140625" style="18"/>
    <col min="14335" max="14335" width="13.28515625" style="18" bestFit="1" customWidth="1"/>
    <col min="14336" max="14576" width="12.140625" style="18"/>
    <col min="14577" max="14577" width="7.140625" style="18" customWidth="1"/>
    <col min="14578" max="14578" width="5.140625" style="18" customWidth="1"/>
    <col min="14579" max="14579" width="6" style="18" customWidth="1"/>
    <col min="14580" max="14580" width="4.28515625" style="18" customWidth="1"/>
    <col min="14581" max="14581" width="6" style="18" customWidth="1"/>
    <col min="14582" max="14582" width="4.28515625" style="18" customWidth="1"/>
    <col min="14583" max="14583" width="6" style="18" customWidth="1"/>
    <col min="14584" max="14584" width="33.28515625" style="18" customWidth="1"/>
    <col min="14585" max="14585" width="4.28515625" style="18" customWidth="1"/>
    <col min="14586" max="14586" width="22.140625" style="18" bestFit="1" customWidth="1"/>
    <col min="14587" max="14587" width="4.28515625" style="18" customWidth="1"/>
    <col min="14588" max="14588" width="22.140625" style="18" bestFit="1" customWidth="1"/>
    <col min="14589" max="14589" width="16.28515625" style="18" bestFit="1" customWidth="1"/>
    <col min="14590" max="14590" width="12.140625" style="18"/>
    <col min="14591" max="14591" width="13.28515625" style="18" bestFit="1" customWidth="1"/>
    <col min="14592" max="14832" width="12.140625" style="18"/>
    <col min="14833" max="14833" width="7.140625" style="18" customWidth="1"/>
    <col min="14834" max="14834" width="5.140625" style="18" customWidth="1"/>
    <col min="14835" max="14835" width="6" style="18" customWidth="1"/>
    <col min="14836" max="14836" width="4.28515625" style="18" customWidth="1"/>
    <col min="14837" max="14837" width="6" style="18" customWidth="1"/>
    <col min="14838" max="14838" width="4.28515625" style="18" customWidth="1"/>
    <col min="14839" max="14839" width="6" style="18" customWidth="1"/>
    <col min="14840" max="14840" width="33.28515625" style="18" customWidth="1"/>
    <col min="14841" max="14841" width="4.28515625" style="18" customWidth="1"/>
    <col min="14842" max="14842" width="22.140625" style="18" bestFit="1" customWidth="1"/>
    <col min="14843" max="14843" width="4.28515625" style="18" customWidth="1"/>
    <col min="14844" max="14844" width="22.140625" style="18" bestFit="1" customWidth="1"/>
    <col min="14845" max="14845" width="16.28515625" style="18" bestFit="1" customWidth="1"/>
    <col min="14846" max="14846" width="12.140625" style="18"/>
    <col min="14847" max="14847" width="13.28515625" style="18" bestFit="1" customWidth="1"/>
    <col min="14848" max="15088" width="12.140625" style="18"/>
    <col min="15089" max="15089" width="7.140625" style="18" customWidth="1"/>
    <col min="15090" max="15090" width="5.140625" style="18" customWidth="1"/>
    <col min="15091" max="15091" width="6" style="18" customWidth="1"/>
    <col min="15092" max="15092" width="4.28515625" style="18" customWidth="1"/>
    <col min="15093" max="15093" width="6" style="18" customWidth="1"/>
    <col min="15094" max="15094" width="4.28515625" style="18" customWidth="1"/>
    <col min="15095" max="15095" width="6" style="18" customWidth="1"/>
    <col min="15096" max="15096" width="33.28515625" style="18" customWidth="1"/>
    <col min="15097" max="15097" width="4.28515625" style="18" customWidth="1"/>
    <col min="15098" max="15098" width="22.140625" style="18" bestFit="1" customWidth="1"/>
    <col min="15099" max="15099" width="4.28515625" style="18" customWidth="1"/>
    <col min="15100" max="15100" width="22.140625" style="18" bestFit="1" customWidth="1"/>
    <col min="15101" max="15101" width="16.28515625" style="18" bestFit="1" customWidth="1"/>
    <col min="15102" max="15102" width="12.140625" style="18"/>
    <col min="15103" max="15103" width="13.28515625" style="18" bestFit="1" customWidth="1"/>
    <col min="15104" max="15344" width="12.140625" style="18"/>
    <col min="15345" max="15345" width="7.140625" style="18" customWidth="1"/>
    <col min="15346" max="15346" width="5.140625" style="18" customWidth="1"/>
    <col min="15347" max="15347" width="6" style="18" customWidth="1"/>
    <col min="15348" max="15348" width="4.28515625" style="18" customWidth="1"/>
    <col min="15349" max="15349" width="6" style="18" customWidth="1"/>
    <col min="15350" max="15350" width="4.28515625" style="18" customWidth="1"/>
    <col min="15351" max="15351" width="6" style="18" customWidth="1"/>
    <col min="15352" max="15352" width="33.28515625" style="18" customWidth="1"/>
    <col min="15353" max="15353" width="4.28515625" style="18" customWidth="1"/>
    <col min="15354" max="15354" width="22.140625" style="18" bestFit="1" customWidth="1"/>
    <col min="15355" max="15355" width="4.28515625" style="18" customWidth="1"/>
    <col min="15356" max="15356" width="22.140625" style="18" bestFit="1" customWidth="1"/>
    <col min="15357" max="15357" width="16.28515625" style="18" bestFit="1" customWidth="1"/>
    <col min="15358" max="15358" width="12.140625" style="18"/>
    <col min="15359" max="15359" width="13.28515625" style="18" bestFit="1" customWidth="1"/>
    <col min="15360" max="15600" width="12.140625" style="18"/>
    <col min="15601" max="15601" width="7.140625" style="18" customWidth="1"/>
    <col min="15602" max="15602" width="5.140625" style="18" customWidth="1"/>
    <col min="15603" max="15603" width="6" style="18" customWidth="1"/>
    <col min="15604" max="15604" width="4.28515625" style="18" customWidth="1"/>
    <col min="15605" max="15605" width="6" style="18" customWidth="1"/>
    <col min="15606" max="15606" width="4.28515625" style="18" customWidth="1"/>
    <col min="15607" max="15607" width="6" style="18" customWidth="1"/>
    <col min="15608" max="15608" width="33.28515625" style="18" customWidth="1"/>
    <col min="15609" max="15609" width="4.28515625" style="18" customWidth="1"/>
    <col min="15610" max="15610" width="22.140625" style="18" bestFit="1" customWidth="1"/>
    <col min="15611" max="15611" width="4.28515625" style="18" customWidth="1"/>
    <col min="15612" max="15612" width="22.140625" style="18" bestFit="1" customWidth="1"/>
    <col min="15613" max="15613" width="16.28515625" style="18" bestFit="1" customWidth="1"/>
    <col min="15614" max="15614" width="12.140625" style="18"/>
    <col min="15615" max="15615" width="13.28515625" style="18" bestFit="1" customWidth="1"/>
    <col min="15616" max="15856" width="12.140625" style="18"/>
    <col min="15857" max="15857" width="7.140625" style="18" customWidth="1"/>
    <col min="15858" max="15858" width="5.140625" style="18" customWidth="1"/>
    <col min="15859" max="15859" width="6" style="18" customWidth="1"/>
    <col min="15860" max="15860" width="4.28515625" style="18" customWidth="1"/>
    <col min="15861" max="15861" width="6" style="18" customWidth="1"/>
    <col min="15862" max="15862" width="4.28515625" style="18" customWidth="1"/>
    <col min="15863" max="15863" width="6" style="18" customWidth="1"/>
    <col min="15864" max="15864" width="33.28515625" style="18" customWidth="1"/>
    <col min="15865" max="15865" width="4.28515625" style="18" customWidth="1"/>
    <col min="15866" max="15866" width="22.140625" style="18" bestFit="1" customWidth="1"/>
    <col min="15867" max="15867" width="4.28515625" style="18" customWidth="1"/>
    <col min="15868" max="15868" width="22.140625" style="18" bestFit="1" customWidth="1"/>
    <col min="15869" max="15869" width="16.28515625" style="18" bestFit="1" customWidth="1"/>
    <col min="15870" max="15870" width="12.140625" style="18"/>
    <col min="15871" max="15871" width="13.28515625" style="18" bestFit="1" customWidth="1"/>
    <col min="15872" max="16112" width="12.140625" style="18"/>
    <col min="16113" max="16113" width="7.140625" style="18" customWidth="1"/>
    <col min="16114" max="16114" width="5.140625" style="18" customWidth="1"/>
    <col min="16115" max="16115" width="6" style="18" customWidth="1"/>
    <col min="16116" max="16116" width="4.28515625" style="18" customWidth="1"/>
    <col min="16117" max="16117" width="6" style="18" customWidth="1"/>
    <col min="16118" max="16118" width="4.28515625" style="18" customWidth="1"/>
    <col min="16119" max="16119" width="6" style="18" customWidth="1"/>
    <col min="16120" max="16120" width="33.28515625" style="18" customWidth="1"/>
    <col min="16121" max="16121" width="4.28515625" style="18" customWidth="1"/>
    <col min="16122" max="16122" width="22.140625" style="18" bestFit="1" customWidth="1"/>
    <col min="16123" max="16123" width="4.28515625" style="18" customWidth="1"/>
    <col min="16124" max="16124" width="22.140625" style="18" bestFit="1" customWidth="1"/>
    <col min="16125" max="16125" width="16.28515625" style="18" bestFit="1" customWidth="1"/>
    <col min="16126" max="16126" width="12.140625" style="18"/>
    <col min="16127" max="16127" width="13.28515625" style="18" bestFit="1" customWidth="1"/>
    <col min="16128" max="16384" width="12.140625" style="18"/>
  </cols>
  <sheetData>
    <row r="1" spans="1:4" s="19" customFormat="1" x14ac:dyDescent="0.2">
      <c r="B1" s="20"/>
      <c r="C1" s="21"/>
      <c r="D1" s="21"/>
    </row>
    <row r="2" spans="1:4" s="19" customFormat="1" ht="10.5" customHeight="1" thickBot="1" x14ac:dyDescent="0.25">
      <c r="A2" s="22"/>
      <c r="B2" s="193" t="s">
        <v>207</v>
      </c>
      <c r="C2" s="194"/>
      <c r="D2" s="194"/>
    </row>
    <row r="3" spans="1:4" s="19" customFormat="1" ht="10.5" customHeight="1" x14ac:dyDescent="0.2">
      <c r="A3" s="22"/>
      <c r="B3" s="463" t="s">
        <v>231</v>
      </c>
      <c r="C3" s="463"/>
      <c r="D3" s="463"/>
    </row>
    <row r="4" spans="1:4" s="19" customFormat="1" ht="24" customHeight="1" x14ac:dyDescent="0.2">
      <c r="A4" s="22"/>
      <c r="B4" s="464" t="s">
        <v>162</v>
      </c>
      <c r="C4" s="466"/>
      <c r="D4" s="468"/>
    </row>
    <row r="5" spans="1:4" s="19" customFormat="1" ht="24" customHeight="1" thickBot="1" x14ac:dyDescent="0.25">
      <c r="A5" s="22"/>
      <c r="B5" s="465"/>
      <c r="C5" s="467"/>
      <c r="D5" s="469"/>
    </row>
    <row r="6" spans="1:4" s="19" customFormat="1" ht="10.5" customHeight="1" x14ac:dyDescent="0.2">
      <c r="A6" s="22"/>
      <c r="B6" s="460" t="s">
        <v>44</v>
      </c>
      <c r="C6" s="25" t="s">
        <v>166</v>
      </c>
      <c r="D6" s="25" t="s">
        <v>63</v>
      </c>
    </row>
    <row r="7" spans="1:4" s="19" customFormat="1" ht="10.5" customHeight="1" thickBot="1" x14ac:dyDescent="0.25">
      <c r="A7" s="22"/>
      <c r="B7" s="461"/>
      <c r="C7" s="47" t="s">
        <v>43</v>
      </c>
      <c r="D7" s="47" t="s">
        <v>43</v>
      </c>
    </row>
    <row r="8" spans="1:4" s="19" customFormat="1" ht="21" customHeight="1" x14ac:dyDescent="0.2">
      <c r="A8" s="22"/>
      <c r="B8" s="90" t="s">
        <v>65</v>
      </c>
      <c r="C8" s="86"/>
      <c r="D8" s="86"/>
    </row>
    <row r="9" spans="1:4" s="19" customFormat="1" ht="10.5" customHeight="1" x14ac:dyDescent="0.2">
      <c r="A9" s="22"/>
      <c r="B9" s="26" t="s">
        <v>92</v>
      </c>
      <c r="C9" s="27"/>
      <c r="D9" s="27"/>
    </row>
    <row r="10" spans="1:4" s="19" customFormat="1" ht="10.5" customHeight="1" x14ac:dyDescent="0.2">
      <c r="A10" s="22"/>
      <c r="B10" s="30" t="s">
        <v>64</v>
      </c>
      <c r="C10" s="87"/>
      <c r="D10" s="87"/>
    </row>
    <row r="11" spans="1:4" s="19" customFormat="1" ht="10.5" customHeight="1" x14ac:dyDescent="0.2">
      <c r="A11" s="22"/>
      <c r="B11" s="26" t="s">
        <v>45</v>
      </c>
      <c r="C11" s="88"/>
      <c r="D11" s="88"/>
    </row>
    <row r="12" spans="1:4" s="19" customFormat="1" ht="10.5" customHeight="1" x14ac:dyDescent="0.2">
      <c r="A12" s="22"/>
      <c r="B12" s="26" t="s">
        <v>46</v>
      </c>
      <c r="C12" s="91">
        <f>C10-C11</f>
        <v>0</v>
      </c>
      <c r="D12" s="91">
        <f>D10-D11</f>
        <v>0</v>
      </c>
    </row>
    <row r="13" spans="1:4" s="19" customFormat="1" ht="10.5" customHeight="1" x14ac:dyDescent="0.2">
      <c r="A13" s="22"/>
      <c r="B13" s="30" t="s">
        <v>66</v>
      </c>
      <c r="C13" s="87"/>
      <c r="D13" s="87"/>
    </row>
    <row r="14" spans="1:4" s="19" customFormat="1" ht="10.5" customHeight="1" x14ac:dyDescent="0.2">
      <c r="A14" s="22"/>
      <c r="B14" s="26" t="s">
        <v>45</v>
      </c>
      <c r="C14" s="87"/>
      <c r="D14" s="87"/>
    </row>
    <row r="15" spans="1:4" s="19" customFormat="1" ht="10.5" customHeight="1" x14ac:dyDescent="0.2">
      <c r="A15" s="22"/>
      <c r="B15" s="26" t="s">
        <v>47</v>
      </c>
      <c r="C15" s="87"/>
      <c r="D15" s="87"/>
    </row>
    <row r="16" spans="1:4" s="19" customFormat="1" ht="10.5" customHeight="1" x14ac:dyDescent="0.2">
      <c r="A16" s="22"/>
      <c r="B16" s="26" t="s">
        <v>48</v>
      </c>
      <c r="C16" s="91">
        <f>C13-C14-C15</f>
        <v>0</v>
      </c>
      <c r="D16" s="91">
        <f>D13-D14-D15</f>
        <v>0</v>
      </c>
    </row>
    <row r="17" spans="1:4" s="19" customFormat="1" ht="10.5" customHeight="1" x14ac:dyDescent="0.2">
      <c r="A17" s="22"/>
      <c r="B17" s="30" t="s">
        <v>67</v>
      </c>
      <c r="C17" s="89"/>
      <c r="D17" s="89"/>
    </row>
    <row r="18" spans="1:4" s="19" customFormat="1" ht="10.5" customHeight="1" x14ac:dyDescent="0.2">
      <c r="A18" s="22"/>
      <c r="B18" s="28" t="s">
        <v>68</v>
      </c>
      <c r="C18" s="91">
        <f>+C12+C16+C17</f>
        <v>0</v>
      </c>
      <c r="D18" s="91">
        <f>+D12+D16+D17</f>
        <v>0</v>
      </c>
    </row>
    <row r="19" spans="1:4" s="19" customFormat="1" ht="10.5" customHeight="1" x14ac:dyDescent="0.2">
      <c r="B19" s="26" t="s">
        <v>93</v>
      </c>
      <c r="C19" s="29"/>
      <c r="D19" s="29"/>
    </row>
    <row r="20" spans="1:4" s="19" customFormat="1" ht="10.5" customHeight="1" x14ac:dyDescent="0.2">
      <c r="A20" s="22"/>
      <c r="B20" s="30" t="s">
        <v>69</v>
      </c>
      <c r="C20" s="89"/>
      <c r="D20" s="89"/>
    </row>
    <row r="21" spans="1:4" s="19" customFormat="1" ht="10.5" customHeight="1" x14ac:dyDescent="0.2">
      <c r="A21" s="22"/>
      <c r="B21" s="30" t="s">
        <v>70</v>
      </c>
      <c r="C21" s="31"/>
      <c r="D21" s="31"/>
    </row>
    <row r="22" spans="1:4" s="19" customFormat="1" ht="10.5" customHeight="1" x14ac:dyDescent="0.2">
      <c r="A22" s="22"/>
      <c r="B22" s="26" t="s">
        <v>71</v>
      </c>
      <c r="C22" s="88"/>
      <c r="D22" s="88"/>
    </row>
    <row r="23" spans="1:4" s="19" customFormat="1" ht="10.5" customHeight="1" x14ac:dyDescent="0.2">
      <c r="A23" s="22"/>
      <c r="B23" s="26" t="s">
        <v>72</v>
      </c>
      <c r="C23" s="88"/>
      <c r="D23" s="88"/>
    </row>
    <row r="24" spans="1:4" s="19" customFormat="1" ht="10.5" customHeight="1" x14ac:dyDescent="0.2">
      <c r="A24" s="22"/>
      <c r="B24" s="26" t="s">
        <v>49</v>
      </c>
      <c r="C24" s="91">
        <f>SUM(C22:C23)</f>
        <v>0</v>
      </c>
      <c r="D24" s="91">
        <f>SUM(D22:D23)</f>
        <v>0</v>
      </c>
    </row>
    <row r="25" spans="1:4" s="19" customFormat="1" ht="10.5" customHeight="1" x14ac:dyDescent="0.2">
      <c r="A25" s="22"/>
      <c r="B25" s="30" t="s">
        <v>73</v>
      </c>
      <c r="C25" s="89"/>
      <c r="D25" s="89"/>
    </row>
    <row r="26" spans="1:4" s="19" customFormat="1" ht="10.5" customHeight="1" x14ac:dyDescent="0.2">
      <c r="A26" s="22"/>
      <c r="B26" s="30" t="s">
        <v>74</v>
      </c>
      <c r="C26" s="89"/>
      <c r="D26" s="89"/>
    </row>
    <row r="27" spans="1:4" s="19" customFormat="1" ht="10.5" customHeight="1" x14ac:dyDescent="0.2">
      <c r="A27" s="22"/>
      <c r="B27" s="28" t="s">
        <v>75</v>
      </c>
      <c r="C27" s="91">
        <f>+C20+C24+C25+C26</f>
        <v>0</v>
      </c>
      <c r="D27" s="91">
        <f>+D20+D24+D25+D26</f>
        <v>0</v>
      </c>
    </row>
    <row r="28" spans="1:4" s="19" customFormat="1" ht="10.5" customHeight="1" x14ac:dyDescent="0.2">
      <c r="A28" s="22"/>
      <c r="B28" s="28" t="s">
        <v>76</v>
      </c>
      <c r="C28" s="89"/>
      <c r="D28" s="89"/>
    </row>
    <row r="29" spans="1:4" s="19" customFormat="1" ht="10.5" customHeight="1" thickBot="1" x14ac:dyDescent="0.25">
      <c r="A29" s="22"/>
      <c r="B29" s="24" t="s">
        <v>50</v>
      </c>
      <c r="C29" s="92">
        <f>+C8+C18+C27+C28</f>
        <v>0</v>
      </c>
      <c r="D29" s="92">
        <f>+D8+D18+D27+D28</f>
        <v>0</v>
      </c>
    </row>
    <row r="30" spans="1:4" s="19" customFormat="1" ht="10.5" customHeight="1" x14ac:dyDescent="0.2">
      <c r="A30" s="22"/>
      <c r="B30" s="460" t="s">
        <v>51</v>
      </c>
      <c r="C30" s="25" t="s">
        <v>166</v>
      </c>
      <c r="D30" s="25" t="s">
        <v>63</v>
      </c>
    </row>
    <row r="31" spans="1:4" s="19" customFormat="1" ht="10.5" customHeight="1" thickBot="1" x14ac:dyDescent="0.25">
      <c r="A31" s="22"/>
      <c r="B31" s="462" t="s">
        <v>51</v>
      </c>
      <c r="C31" s="47" t="s">
        <v>43</v>
      </c>
      <c r="D31" s="47" t="s">
        <v>43</v>
      </c>
    </row>
    <row r="32" spans="1:4" s="19" customFormat="1" ht="10.5" customHeight="1" x14ac:dyDescent="0.2">
      <c r="A32" s="22"/>
      <c r="B32" s="32" t="s">
        <v>94</v>
      </c>
      <c r="C32" s="33"/>
      <c r="D32" s="33"/>
    </row>
    <row r="33" spans="1:4" s="19" customFormat="1" ht="10.5" customHeight="1" x14ac:dyDescent="0.2">
      <c r="A33" s="22"/>
      <c r="B33" s="30" t="s">
        <v>77</v>
      </c>
      <c r="C33" s="89"/>
      <c r="D33" s="89"/>
    </row>
    <row r="34" spans="1:4" s="19" customFormat="1" ht="10.5" customHeight="1" x14ac:dyDescent="0.2">
      <c r="A34" s="22"/>
      <c r="B34" s="30" t="s">
        <v>78</v>
      </c>
      <c r="C34" s="89"/>
      <c r="D34" s="89"/>
    </row>
    <row r="35" spans="1:4" s="19" customFormat="1" ht="10.5" customHeight="1" x14ac:dyDescent="0.2">
      <c r="A35" s="22"/>
      <c r="B35" s="30" t="s">
        <v>79</v>
      </c>
      <c r="C35" s="89"/>
      <c r="D35" s="89"/>
    </row>
    <row r="36" spans="1:4" s="19" customFormat="1" ht="10.5" customHeight="1" x14ac:dyDescent="0.2">
      <c r="A36" s="22"/>
      <c r="B36" s="30" t="s">
        <v>80</v>
      </c>
      <c r="C36" s="89"/>
      <c r="D36" s="89"/>
    </row>
    <row r="37" spans="1:4" s="19" customFormat="1" ht="10.5" customHeight="1" x14ac:dyDescent="0.2">
      <c r="A37" s="22"/>
      <c r="B37" s="30" t="s">
        <v>81</v>
      </c>
      <c r="C37" s="89"/>
      <c r="D37" s="89"/>
    </row>
    <row r="38" spans="1:4" s="19" customFormat="1" ht="10.5" customHeight="1" x14ac:dyDescent="0.2">
      <c r="A38" s="22"/>
      <c r="B38" s="30" t="s">
        <v>82</v>
      </c>
      <c r="C38" s="89"/>
      <c r="D38" s="89"/>
    </row>
    <row r="39" spans="1:4" s="19" customFormat="1" ht="10.5" customHeight="1" x14ac:dyDescent="0.2">
      <c r="A39" s="22"/>
      <c r="B39" s="30" t="s">
        <v>83</v>
      </c>
      <c r="C39" s="89"/>
      <c r="D39" s="89"/>
    </row>
    <row r="40" spans="1:4" s="19" customFormat="1" ht="10.5" customHeight="1" x14ac:dyDescent="0.2">
      <c r="A40" s="22"/>
      <c r="B40" s="30" t="s">
        <v>84</v>
      </c>
      <c r="C40" s="89"/>
      <c r="D40" s="89"/>
    </row>
    <row r="41" spans="1:4" s="19" customFormat="1" ht="10.5" customHeight="1" x14ac:dyDescent="0.2">
      <c r="A41" s="22"/>
      <c r="B41" s="30" t="s">
        <v>85</v>
      </c>
      <c r="C41" s="89"/>
      <c r="D41" s="89"/>
    </row>
    <row r="42" spans="1:4" s="19" customFormat="1" ht="10.5" customHeight="1" x14ac:dyDescent="0.2">
      <c r="A42" s="22"/>
      <c r="B42" s="28" t="s">
        <v>86</v>
      </c>
      <c r="C42" s="91">
        <f>SUM(C33:C41)</f>
        <v>0</v>
      </c>
      <c r="D42" s="91">
        <f>SUM(D33:D41)</f>
        <v>0</v>
      </c>
    </row>
    <row r="43" spans="1:4" s="19" customFormat="1" ht="10.5" customHeight="1" x14ac:dyDescent="0.2">
      <c r="A43" s="22"/>
      <c r="B43" s="28" t="s">
        <v>87</v>
      </c>
      <c r="C43" s="89"/>
      <c r="D43" s="89"/>
    </row>
    <row r="44" spans="1:4" s="19" customFormat="1" ht="10.5" customHeight="1" x14ac:dyDescent="0.2">
      <c r="A44" s="22"/>
      <c r="B44" s="28" t="s">
        <v>88</v>
      </c>
      <c r="C44" s="89"/>
      <c r="D44" s="89"/>
    </row>
    <row r="45" spans="1:4" s="19" customFormat="1" ht="10.5" customHeight="1" x14ac:dyDescent="0.2">
      <c r="A45" s="22"/>
      <c r="B45" s="26" t="s">
        <v>89</v>
      </c>
      <c r="C45" s="27"/>
      <c r="D45" s="27"/>
    </row>
    <row r="46" spans="1:4" s="19" customFormat="1" ht="10.5" customHeight="1" x14ac:dyDescent="0.2">
      <c r="A46" s="22"/>
      <c r="B46" s="26" t="s">
        <v>71</v>
      </c>
      <c r="C46" s="87"/>
      <c r="D46" s="87"/>
    </row>
    <row r="47" spans="1:4" s="19" customFormat="1" ht="10.5" customHeight="1" x14ac:dyDescent="0.2">
      <c r="A47" s="22"/>
      <c r="B47" s="26" t="s">
        <v>72</v>
      </c>
      <c r="C47" s="87"/>
      <c r="D47" s="87"/>
    </row>
    <row r="48" spans="1:4" s="19" customFormat="1" ht="10.5" customHeight="1" x14ac:dyDescent="0.2">
      <c r="A48" s="22"/>
      <c r="B48" s="28" t="s">
        <v>90</v>
      </c>
      <c r="C48" s="91">
        <f>SUM(C46:C47)</f>
        <v>0</v>
      </c>
      <c r="D48" s="91">
        <f>SUM(D46:D47)</f>
        <v>0</v>
      </c>
    </row>
    <row r="49" spans="1:4" s="19" customFormat="1" ht="10.5" customHeight="1" x14ac:dyDescent="0.2">
      <c r="A49" s="22"/>
      <c r="B49" s="28" t="s">
        <v>91</v>
      </c>
      <c r="C49" s="89"/>
      <c r="D49" s="89"/>
    </row>
    <row r="50" spans="1:4" s="19" customFormat="1" ht="10.5" customHeight="1" thickBot="1" x14ac:dyDescent="0.25">
      <c r="A50" s="22"/>
      <c r="B50" s="24" t="s">
        <v>52</v>
      </c>
      <c r="C50" s="92">
        <f>+C42+C43+C44+C48+C49</f>
        <v>0</v>
      </c>
      <c r="D50" s="92">
        <f>+D42+D43+D44+D48+D49</f>
        <v>0</v>
      </c>
    </row>
    <row r="51" spans="1:4" ht="10.5" customHeight="1" x14ac:dyDescent="0.2">
      <c r="B51" s="459" t="str">
        <f>IF(C4="","CHECK",IF(C4="NO","OK",IF(AND(C4="SI",C29&gt;0,D29&gt;0,C50&gt;0,D50&gt;0,(C29=C50),(D29=D50)),"OK","CHECK")))</f>
        <v>CHECK</v>
      </c>
      <c r="C51" s="459"/>
      <c r="D51" s="459"/>
    </row>
    <row r="52" spans="1:4" ht="10.5" customHeight="1" x14ac:dyDescent="0.2"/>
    <row r="53" spans="1:4" ht="10.5" customHeight="1" x14ac:dyDescent="0.2"/>
    <row r="54" spans="1:4" ht="10.5" customHeight="1" x14ac:dyDescent="0.2"/>
    <row r="55" spans="1:4" ht="10.5" customHeight="1" x14ac:dyDescent="0.2"/>
    <row r="56" spans="1:4" ht="10.5" customHeight="1" x14ac:dyDescent="0.2"/>
    <row r="57" spans="1:4" ht="10.5" customHeight="1" x14ac:dyDescent="0.2"/>
    <row r="58" spans="1:4" ht="10.5" customHeight="1" x14ac:dyDescent="0.2"/>
    <row r="59" spans="1:4" ht="10.5" customHeight="1" x14ac:dyDescent="0.2"/>
    <row r="60" spans="1:4" ht="10.5" customHeight="1" x14ac:dyDescent="0.2"/>
    <row r="61" spans="1:4" ht="10.5" customHeight="1" x14ac:dyDescent="0.2"/>
    <row r="62" spans="1:4" ht="10.5" customHeight="1" x14ac:dyDescent="0.2"/>
    <row r="63" spans="1:4" ht="10.5" customHeight="1" x14ac:dyDescent="0.2"/>
  </sheetData>
  <sheetProtection algorithmName="SHA-512" hashValue="UQa1KaKDOZO2LdPszO73t0JirWLO/wNDbVCvvq4uYPaljL/b8ZhiBW0ywVDCEwXlQxLbJqlv2Gnek3QoF+FtQg==" saltValue="6hZ9fL0+iATANqklBqqBbQ==" spinCount="100000" sheet="1" objects="1" scenarios="1"/>
  <mergeCells count="7">
    <mergeCell ref="B30:B31"/>
    <mergeCell ref="B51:D51"/>
    <mergeCell ref="B3:D3"/>
    <mergeCell ref="B4:B5"/>
    <mergeCell ref="C4:C5"/>
    <mergeCell ref="D4:D5"/>
    <mergeCell ref="B6:B7"/>
  </mergeCells>
  <conditionalFormatting sqref="B51">
    <cfRule type="containsText" dxfId="110" priority="1" operator="containsText" text="CHECK">
      <formula>NOT(ISERROR(SEARCH("CHECK",B51)))</formula>
    </cfRule>
    <cfRule type="containsText" dxfId="109" priority="2" operator="containsText" text="OK">
      <formula>NOT(ISERROR(SEARCH("OK",B51)))</formula>
    </cfRule>
  </conditionalFormatting>
  <printOptions horizontalCentered="1" verticalCentered="1"/>
  <pageMargins left="0.19685039370078741" right="0.19685039370078741" top="0.19685039370078741" bottom="0.19685039370078741" header="0.51181102362204722" footer="0.78740157480314965"/>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Valore non valido" error="Selezionare una delle opzioni disponibili.">
          <x14:formula1>
            <xm:f>Elenco!$H$6:$H$7</xm:f>
          </x14:formula1>
          <xm:sqref>C4:C5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43</vt:i4>
      </vt:variant>
    </vt:vector>
  </HeadingPairs>
  <TitlesOfParts>
    <vt:vector size="67" baseType="lpstr">
      <vt:lpstr>Copertina</vt:lpstr>
      <vt:lpstr>1-Impresa_1</vt:lpstr>
      <vt:lpstr>2-Impresa_1</vt:lpstr>
      <vt:lpstr>3-Impresa_1</vt:lpstr>
      <vt:lpstr>4-Impresa_1</vt:lpstr>
      <vt:lpstr>5-Impresa_1</vt:lpstr>
      <vt:lpstr>1-Impresa_2</vt:lpstr>
      <vt:lpstr>2-Impresa_2</vt:lpstr>
      <vt:lpstr>3-Impresa_2</vt:lpstr>
      <vt:lpstr>4-Impresa_2</vt:lpstr>
      <vt:lpstr>5-Impresa_2</vt:lpstr>
      <vt:lpstr>1-Impresa_3</vt:lpstr>
      <vt:lpstr>2-Impresa_3</vt:lpstr>
      <vt:lpstr>3-Impresa_3</vt:lpstr>
      <vt:lpstr>4-Impresa_3</vt:lpstr>
      <vt:lpstr>5-Impresa_3</vt:lpstr>
      <vt:lpstr>1- OdR</vt:lpstr>
      <vt:lpstr>2 - OdR</vt:lpstr>
      <vt:lpstr>3 -OdR</vt:lpstr>
      <vt:lpstr>WP1</vt:lpstr>
      <vt:lpstr>WP2</vt:lpstr>
      <vt:lpstr>Riep</vt:lpstr>
      <vt:lpstr>Elenco</vt:lpstr>
      <vt:lpstr>Foglio2</vt:lpstr>
      <vt:lpstr>'1- OdR'!_ftn1</vt:lpstr>
      <vt:lpstr>'1-Impresa_1'!_ftn1</vt:lpstr>
      <vt:lpstr>'1-Impresa_2'!_ftn1</vt:lpstr>
      <vt:lpstr>'1-Impresa_3'!_ftn1</vt:lpstr>
      <vt:lpstr>Riep!_ftn1</vt:lpstr>
      <vt:lpstr>'1- OdR'!_ftn2</vt:lpstr>
      <vt:lpstr>'1-Impresa_1'!_ftn2</vt:lpstr>
      <vt:lpstr>'1-Impresa_2'!_ftn2</vt:lpstr>
      <vt:lpstr>'1-Impresa_3'!_ftn2</vt:lpstr>
      <vt:lpstr>Riep!_ftn2</vt:lpstr>
      <vt:lpstr>'1- OdR'!_ftnref1</vt:lpstr>
      <vt:lpstr>'1-Impresa_1'!_ftnref1</vt:lpstr>
      <vt:lpstr>'1-Impresa_2'!_ftnref1</vt:lpstr>
      <vt:lpstr>'1-Impresa_3'!_ftnref1</vt:lpstr>
      <vt:lpstr>Riep!_ftnref1</vt:lpstr>
      <vt:lpstr>'1- OdR'!Area_stampa</vt:lpstr>
      <vt:lpstr>'1-Impresa_1'!Area_stampa</vt:lpstr>
      <vt:lpstr>'1-Impresa_2'!Area_stampa</vt:lpstr>
      <vt:lpstr>'1-Impresa_3'!Area_stampa</vt:lpstr>
      <vt:lpstr>'2 - OdR'!Area_stampa</vt:lpstr>
      <vt:lpstr>'2-Impresa_1'!Area_stampa</vt:lpstr>
      <vt:lpstr>'2-Impresa_2'!Area_stampa</vt:lpstr>
      <vt:lpstr>'2-Impresa_3'!Area_stampa</vt:lpstr>
      <vt:lpstr>'3 -OdR'!Area_stampa</vt:lpstr>
      <vt:lpstr>'3-Impresa_1'!Area_stampa</vt:lpstr>
      <vt:lpstr>'3-Impresa_2'!Area_stampa</vt:lpstr>
      <vt:lpstr>'3-Impresa_3'!Area_stampa</vt:lpstr>
      <vt:lpstr>'4-Impresa_1'!Area_stampa</vt:lpstr>
      <vt:lpstr>'4-Impresa_2'!Area_stampa</vt:lpstr>
      <vt:lpstr>'4-Impresa_3'!Area_stampa</vt:lpstr>
      <vt:lpstr>'5-Impresa_1'!Area_stampa</vt:lpstr>
      <vt:lpstr>'5-Impresa_2'!Area_stampa</vt:lpstr>
      <vt:lpstr>'5-Impresa_3'!Area_stampa</vt:lpstr>
      <vt:lpstr>Copertina!Area_stampa</vt:lpstr>
      <vt:lpstr>Riep!Area_stampa</vt:lpstr>
      <vt:lpstr>'WP1'!Area_stampa</vt:lpstr>
      <vt:lpstr>'WP2'!Area_stampa</vt:lpstr>
      <vt:lpstr>'2 - OdR'!Titoli_stampa</vt:lpstr>
      <vt:lpstr>'2-Impresa_1'!Titoli_stampa</vt:lpstr>
      <vt:lpstr>'2-Impresa_2'!Titoli_stampa</vt:lpstr>
      <vt:lpstr>'2-Impresa_3'!Titoli_stampa</vt:lpstr>
      <vt:lpstr>'WP2'!Titoli_stampa</vt:lpstr>
      <vt:lpstr>UTILE_PERDITA_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Salvuccio</dc:creator>
  <cp:lastModifiedBy>PC</cp:lastModifiedBy>
  <cp:lastPrinted>2019-06-07T08:28:31Z</cp:lastPrinted>
  <dcterms:created xsi:type="dcterms:W3CDTF">2018-06-11T10:16:31Z</dcterms:created>
  <dcterms:modified xsi:type="dcterms:W3CDTF">2019-06-10T14:22:15Z</dcterms:modified>
</cp:coreProperties>
</file>